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4005" windowHeight="2385" activeTab="0"/>
  </bookViews>
  <sheets>
    <sheet name="Tetra" sheetId="1" r:id="rId1"/>
    <sheet name="Maneuver" sheetId="2" r:id="rId2"/>
  </sheets>
  <definedNames/>
  <calcPr fullCalcOnLoad="1"/>
</workbook>
</file>

<file path=xl/sharedStrings.xml><?xml version="1.0" encoding="utf-8"?>
<sst xmlns="http://schemas.openxmlformats.org/spreadsheetml/2006/main" count="242" uniqueCount="108">
  <si>
    <t>モーター個数</t>
  </si>
  <si>
    <t>ギヤ比</t>
  </si>
  <si>
    <t>Accel Simulator</t>
  </si>
  <si>
    <t>g</t>
  </si>
  <si>
    <t>mm</t>
  </si>
  <si>
    <t>mm/s^2</t>
  </si>
  <si>
    <t>V</t>
  </si>
  <si>
    <t>Ω</t>
  </si>
  <si>
    <t>Ω</t>
  </si>
  <si>
    <t>rpm</t>
  </si>
  <si>
    <t>%</t>
  </si>
  <si>
    <t>mV/rpm</t>
  </si>
  <si>
    <t>A/mNm</t>
  </si>
  <si>
    <t>A</t>
  </si>
  <si>
    <t>W</t>
  </si>
  <si>
    <t>mV/(mm/s)</t>
  </si>
  <si>
    <t>モーター熱損失</t>
  </si>
  <si>
    <t>要求モーター電流</t>
  </si>
  <si>
    <t>電流定数</t>
  </si>
  <si>
    <t>電圧定数</t>
  </si>
  <si>
    <t>回路抵抗</t>
  </si>
  <si>
    <t>機体効率</t>
  </si>
  <si>
    <t>無負荷回転数</t>
  </si>
  <si>
    <t>端子間抵抗</t>
  </si>
  <si>
    <t>定格電圧</t>
  </si>
  <si>
    <t>バッテリー電圧</t>
  </si>
  <si>
    <t>要求加速度</t>
  </si>
  <si>
    <t>タイヤ直径</t>
  </si>
  <si>
    <t>機体重量</t>
  </si>
  <si>
    <t>gcm^2</t>
  </si>
  <si>
    <t>換算負荷イナーシャ</t>
  </si>
  <si>
    <t>イナーシャ比</t>
  </si>
  <si>
    <t>mV/(mm/s^2)</t>
  </si>
  <si>
    <t>要求出力トルク</t>
  </si>
  <si>
    <t>要求自己加速トルク</t>
  </si>
  <si>
    <t>mN･m</t>
  </si>
  <si>
    <t>機体イナーシャ</t>
  </si>
  <si>
    <t>トレッド長</t>
  </si>
  <si>
    <t>要求トルク</t>
  </si>
  <si>
    <t>マシンパラメータ</t>
  </si>
  <si>
    <t>その他パラメータ</t>
  </si>
  <si>
    <t>各定数計算</t>
  </si>
  <si>
    <t>絶対限界速度</t>
  </si>
  <si>
    <t>mm/s</t>
  </si>
  <si>
    <t>実用限界速度</t>
  </si>
  <si>
    <t>旋回トルク</t>
  </si>
  <si>
    <t>角加速度</t>
  </si>
  <si>
    <t>deg/s^2</t>
  </si>
  <si>
    <t>mV/(deg/s^2)</t>
  </si>
  <si>
    <t>FF角加速度定数</t>
  </si>
  <si>
    <t>FF速度定数</t>
  </si>
  <si>
    <t>FF加速度定数</t>
  </si>
  <si>
    <t>Ver.6.0</t>
  </si>
  <si>
    <t>time
[ms]</t>
  </si>
  <si>
    <t>speed
[mm/s]</t>
  </si>
  <si>
    <t>motor spd
[rpm]</t>
  </si>
  <si>
    <t>output
[W]</t>
  </si>
  <si>
    <t>efficency
[%]</t>
  </si>
  <si>
    <t>power
[W]</t>
  </si>
  <si>
    <t>Duty
[%]</t>
  </si>
  <si>
    <t>battery drop
[V]</t>
  </si>
  <si>
    <t>battery current
(ave)  [A]</t>
  </si>
  <si>
    <t>算出パラメータ</t>
  </si>
  <si>
    <t>バッテリー抵抗</t>
  </si>
  <si>
    <t>voltage
[V]</t>
  </si>
  <si>
    <t>モータースペック</t>
  </si>
  <si>
    <t>Other Parameters</t>
  </si>
  <si>
    <t>Machine Parameters</t>
  </si>
  <si>
    <t>Motor Spec</t>
  </si>
  <si>
    <t>weight</t>
  </si>
  <si>
    <t>motors num</t>
  </si>
  <si>
    <t>gear ratio</t>
  </si>
  <si>
    <t>wheel diameter</t>
  </si>
  <si>
    <t>acceleration</t>
  </si>
  <si>
    <t>resistance</t>
  </si>
  <si>
    <t>nominal voltage</t>
  </si>
  <si>
    <t>noload speed</t>
  </si>
  <si>
    <t>rotor inertia</t>
  </si>
  <si>
    <t>battery voltage</t>
  </si>
  <si>
    <t>battery res</t>
  </si>
  <si>
    <t>circuit res</t>
  </si>
  <si>
    <t>mechanical eff</t>
  </si>
  <si>
    <t>Constants</t>
  </si>
  <si>
    <t>self-acc torque</t>
  </si>
  <si>
    <t>current constant</t>
  </si>
  <si>
    <t>required current</t>
  </si>
  <si>
    <t>thermal loss</t>
  </si>
  <si>
    <t xml:space="preserve">practical limit spd </t>
  </si>
  <si>
    <t xml:space="preserve">absolute limit spd </t>
  </si>
  <si>
    <t>acc feedforward</t>
  </si>
  <si>
    <t>spd feedforward</t>
  </si>
  <si>
    <t>inertia ratio</t>
  </si>
  <si>
    <t>backEMF constant</t>
  </si>
  <si>
    <t>by. Kato</t>
  </si>
  <si>
    <t>モーメント計算</t>
  </si>
  <si>
    <t>Calculated parameters</t>
  </si>
  <si>
    <t>machine inertia</t>
  </si>
  <si>
    <t>tread</t>
  </si>
  <si>
    <t xml:space="preserve">total torque </t>
  </si>
  <si>
    <t xml:space="preserve">rotate torque </t>
  </si>
  <si>
    <t>angular acc</t>
  </si>
  <si>
    <t>angacc feedforward</t>
  </si>
  <si>
    <t>conv load inertia</t>
  </si>
  <si>
    <t>ロータイナーシャ</t>
  </si>
  <si>
    <t>output torque</t>
  </si>
  <si>
    <t>Rotational movement (Optional)</t>
  </si>
  <si>
    <t>distance
[mm]</t>
  </si>
  <si>
    <t>distance
[mm]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</si>
</sst>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.0000_ "/>
    <numFmt numFmtId="180" formatCode="0_ "/>
    <numFmt numFmtId="181" formatCode="[&lt;=999]000;[&lt;=9999]000\-00;000\-0000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8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8" fontId="5" fillId="0" borderId="15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77" fontId="5" fillId="0" borderId="0" xfId="0" applyNumberFormat="1" applyFont="1" applyAlignment="1">
      <alignment vertical="center"/>
    </xf>
    <xf numFmtId="180" fontId="5" fillId="0" borderId="20" xfId="0" applyNumberFormat="1" applyFont="1" applyBorder="1" applyAlignment="1">
      <alignment vertical="center"/>
    </xf>
    <xf numFmtId="0" fontId="5" fillId="33" borderId="0" xfId="0" applyFont="1" applyFill="1" applyAlignment="1">
      <alignment vertical="center"/>
    </xf>
    <xf numFmtId="177" fontId="5" fillId="0" borderId="21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7" borderId="20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right" vertical="center" indent="2"/>
    </xf>
    <xf numFmtId="0" fontId="6" fillId="0" borderId="22" xfId="0" applyFont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8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04"/>
  <sheetViews>
    <sheetView tabSelected="1" zoomScalePageLayoutView="0" workbookViewId="0" topLeftCell="A1">
      <selection activeCell="D5" sqref="D5"/>
    </sheetView>
  </sheetViews>
  <sheetFormatPr defaultColWidth="9.33203125" defaultRowHeight="11.25"/>
  <cols>
    <col min="1" max="1" width="6.33203125" style="2" customWidth="1"/>
    <col min="2" max="2" width="20.5" style="2" customWidth="1"/>
    <col min="3" max="3" width="19.16015625" style="2" customWidth="1"/>
    <col min="4" max="4" width="10.83203125" style="2" customWidth="1"/>
    <col min="5" max="5" width="17.66015625" style="2" customWidth="1"/>
    <col min="6" max="6" width="4.66015625" style="2" customWidth="1"/>
    <col min="7" max="7" width="8.83203125" style="2" customWidth="1"/>
    <col min="8" max="8" width="11" style="2" customWidth="1"/>
    <col min="9" max="13" width="12.5" style="2" customWidth="1"/>
    <col min="14" max="14" width="4.66015625" style="2" customWidth="1"/>
    <col min="15" max="16" width="16.83203125" style="2" customWidth="1"/>
    <col min="17" max="17" width="9.33203125" style="2" customWidth="1"/>
    <col min="18" max="18" width="4.33203125" style="2" customWidth="1"/>
    <col min="19" max="19" width="11.66015625" style="2" customWidth="1"/>
    <col min="20" max="20" width="5.33203125" style="2" customWidth="1"/>
    <col min="21" max="21" width="9.33203125" style="2" hidden="1" customWidth="1"/>
    <col min="22" max="22" width="0" style="2" hidden="1" customWidth="1"/>
    <col min="23" max="16384" width="9.33203125" style="2" customWidth="1"/>
  </cols>
  <sheetData>
    <row r="2" spans="2:19" ht="30" customHeight="1">
      <c r="B2" s="1" t="s">
        <v>2</v>
      </c>
      <c r="C2" s="1"/>
      <c r="D2" s="2" t="s">
        <v>52</v>
      </c>
      <c r="E2" s="2" t="s">
        <v>93</v>
      </c>
      <c r="G2" s="31" t="s">
        <v>53</v>
      </c>
      <c r="H2" s="31" t="s">
        <v>54</v>
      </c>
      <c r="I2" s="31" t="s">
        <v>55</v>
      </c>
      <c r="J2" s="32" t="s">
        <v>64</v>
      </c>
      <c r="K2" s="31" t="s">
        <v>58</v>
      </c>
      <c r="L2" s="31" t="s">
        <v>56</v>
      </c>
      <c r="M2" s="31" t="s">
        <v>57</v>
      </c>
      <c r="N2" s="4"/>
      <c r="O2" s="31" t="s">
        <v>61</v>
      </c>
      <c r="P2" s="31" t="s">
        <v>60</v>
      </c>
      <c r="Q2" s="31" t="s">
        <v>59</v>
      </c>
      <c r="R2" s="44"/>
      <c r="S2" s="31" t="s">
        <v>107</v>
      </c>
    </row>
    <row r="3" spans="7:22" ht="15" customHeight="1">
      <c r="G3" s="8">
        <v>0</v>
      </c>
      <c r="H3" s="8">
        <f>$D$9*G3/1000</f>
        <v>0</v>
      </c>
      <c r="I3" s="34">
        <f aca="true" t="shared" si="0" ref="I3:I66">H3*$D$7/($D$8*PI())*60</f>
        <v>0</v>
      </c>
      <c r="J3" s="9">
        <f aca="true" t="shared" si="1" ref="J3:J66">$D$29*($D$13+$D$20)+$D$24/1000*I3</f>
        <v>1.34381086688564</v>
      </c>
      <c r="K3" s="10">
        <f aca="true" t="shared" si="2" ref="K3:K66">J3*$D$29*$D$6</f>
        <v>2.456908361850252</v>
      </c>
      <c r="L3" s="9">
        <f aca="true" t="shared" si="3" ref="L3:L66">($D$5/1000)*($D$9/1000)*(H3/1000)</f>
        <v>0</v>
      </c>
      <c r="M3" s="37">
        <f aca="true" t="shared" si="4" ref="M3:M66">L3/K3*100</f>
        <v>0</v>
      </c>
      <c r="N3" s="4"/>
      <c r="O3" s="9">
        <f aca="true" t="shared" si="5" ref="O3:O66">($D$18-SQRT($D$18^2-4*$D$19*K3))/(2*$D$19)</f>
        <v>0.3418433321347738</v>
      </c>
      <c r="P3" s="9">
        <f aca="true" t="shared" si="6" ref="P3:P66">O3*$D$19</f>
        <v>0.5127649982021607</v>
      </c>
      <c r="Q3" s="11">
        <f aca="true" t="shared" si="7" ref="Q3:Q66">J3/($D$18-P3)*100</f>
        <v>18.697188370068528</v>
      </c>
      <c r="R3" s="43"/>
      <c r="S3" s="9">
        <v>0</v>
      </c>
      <c r="V3" s="12">
        <f>Q3</f>
        <v>18.697188370068528</v>
      </c>
    </row>
    <row r="4" spans="2:22" ht="15" customHeight="1" thickBot="1">
      <c r="B4" s="3" t="s">
        <v>39</v>
      </c>
      <c r="C4" s="3" t="s">
        <v>67</v>
      </c>
      <c r="D4" s="3"/>
      <c r="E4" s="38"/>
      <c r="G4" s="13">
        <v>5</v>
      </c>
      <c r="H4" s="14">
        <f>$D$9*G4/1000</f>
        <v>75</v>
      </c>
      <c r="I4" s="35">
        <f t="shared" si="0"/>
        <v>244.15815133415765</v>
      </c>
      <c r="J4" s="15">
        <f t="shared" si="1"/>
        <v>1.3988841341038711</v>
      </c>
      <c r="K4" s="16">
        <f t="shared" si="2"/>
        <v>2.557599593092096</v>
      </c>
      <c r="L4" s="15">
        <f t="shared" si="3"/>
        <v>0.08099999999999999</v>
      </c>
      <c r="M4" s="11">
        <f t="shared" si="4"/>
        <v>3.16703209598467</v>
      </c>
      <c r="N4" s="4"/>
      <c r="O4" s="15">
        <f t="shared" si="5"/>
        <v>0.3569808558820095</v>
      </c>
      <c r="P4" s="16">
        <f t="shared" si="6"/>
        <v>0.5354712838230142</v>
      </c>
      <c r="Q4" s="11">
        <f t="shared" si="7"/>
        <v>19.525138212445047</v>
      </c>
      <c r="R4" s="43"/>
      <c r="S4" s="15">
        <f>S3+(H3+H4)/2*(G4-G3)/1000</f>
        <v>0.1875</v>
      </c>
      <c r="U4" s="2">
        <f>IF(AND(Q4&gt;=70,Q3&lt;70),H4,0)</f>
        <v>0</v>
      </c>
      <c r="V4" s="12">
        <f>MAX(Q4,V3)</f>
        <v>19.525138212445047</v>
      </c>
    </row>
    <row r="5" spans="2:22" ht="15" customHeight="1" thickBot="1">
      <c r="B5" s="5" t="s">
        <v>28</v>
      </c>
      <c r="C5" s="39" t="s">
        <v>69</v>
      </c>
      <c r="D5" s="6">
        <v>72</v>
      </c>
      <c r="E5" s="7" t="s">
        <v>3</v>
      </c>
      <c r="G5" s="14">
        <v>10</v>
      </c>
      <c r="H5" s="14">
        <f aca="true" t="shared" si="8" ref="H5:H68">IF(V4&lt;100,$D$9*G5/1000,0)</f>
        <v>150</v>
      </c>
      <c r="I5" s="36">
        <f t="shared" si="0"/>
        <v>488.3163026683153</v>
      </c>
      <c r="J5" s="15">
        <f t="shared" si="1"/>
        <v>1.4539574013221022</v>
      </c>
      <c r="K5" s="16">
        <f t="shared" si="2"/>
        <v>2.6582908243339407</v>
      </c>
      <c r="L5" s="15">
        <f t="shared" si="3"/>
        <v>0.16199999999999998</v>
      </c>
      <c r="M5" s="11">
        <f t="shared" si="4"/>
        <v>6.094141337623982</v>
      </c>
      <c r="N5" s="4"/>
      <c r="O5" s="15">
        <f t="shared" si="5"/>
        <v>0.3722227975079031</v>
      </c>
      <c r="P5" s="16">
        <f t="shared" si="6"/>
        <v>0.5583341962618547</v>
      </c>
      <c r="Q5" s="11">
        <f t="shared" si="7"/>
        <v>20.358799211257693</v>
      </c>
      <c r="R5" s="43"/>
      <c r="S5" s="15">
        <f aca="true" t="shared" si="9" ref="S5:S68">S4+(H4+H5)/2*(G5-G4)/1000</f>
        <v>0.75</v>
      </c>
      <c r="U5" s="2">
        <f aca="true" t="shared" si="10" ref="U5:U68">IF(AND(Q5&gt;=70,Q4&lt;70),H5,0)</f>
        <v>0</v>
      </c>
      <c r="V5" s="12">
        <f aca="true" t="shared" si="11" ref="V5:V68">MAX(Q5,V4)</f>
        <v>20.358799211257693</v>
      </c>
    </row>
    <row r="6" spans="2:22" ht="15" customHeight="1" thickBot="1">
      <c r="B6" s="5" t="s">
        <v>0</v>
      </c>
      <c r="C6" s="39" t="s">
        <v>70</v>
      </c>
      <c r="D6" s="6">
        <v>2</v>
      </c>
      <c r="E6" s="7"/>
      <c r="G6" s="14">
        <v>15</v>
      </c>
      <c r="H6" s="14">
        <f t="shared" si="8"/>
        <v>225</v>
      </c>
      <c r="I6" s="36">
        <f t="shared" si="0"/>
        <v>732.474454002473</v>
      </c>
      <c r="J6" s="15">
        <f t="shared" si="1"/>
        <v>1.5090306685403332</v>
      </c>
      <c r="K6" s="16">
        <f t="shared" si="2"/>
        <v>2.758982055575785</v>
      </c>
      <c r="L6" s="15">
        <f t="shared" si="3"/>
        <v>0.24299999999999997</v>
      </c>
      <c r="M6" s="11">
        <f t="shared" si="4"/>
        <v>8.807596247641674</v>
      </c>
      <c r="N6" s="4"/>
      <c r="O6" s="15">
        <f t="shared" si="5"/>
        <v>0.3875713481012027</v>
      </c>
      <c r="P6" s="16">
        <f t="shared" si="6"/>
        <v>0.5813570221518041</v>
      </c>
      <c r="Q6" s="11">
        <f t="shared" si="7"/>
        <v>21.198291208537036</v>
      </c>
      <c r="R6" s="43"/>
      <c r="S6" s="15">
        <f t="shared" si="9"/>
        <v>1.6875</v>
      </c>
      <c r="U6" s="2">
        <f t="shared" si="10"/>
        <v>0</v>
      </c>
      <c r="V6" s="12">
        <f t="shared" si="11"/>
        <v>21.198291208537036</v>
      </c>
    </row>
    <row r="7" spans="2:22" ht="15" customHeight="1" thickBot="1">
      <c r="B7" s="5" t="s">
        <v>1</v>
      </c>
      <c r="C7" s="39" t="s">
        <v>71</v>
      </c>
      <c r="D7" s="6">
        <v>3.75</v>
      </c>
      <c r="E7" s="7"/>
      <c r="G7" s="14">
        <v>20</v>
      </c>
      <c r="H7" s="14">
        <f t="shared" si="8"/>
        <v>300</v>
      </c>
      <c r="I7" s="36">
        <f t="shared" si="0"/>
        <v>976.6326053366306</v>
      </c>
      <c r="J7" s="15">
        <f t="shared" si="1"/>
        <v>1.5641039357585642</v>
      </c>
      <c r="K7" s="16">
        <f t="shared" si="2"/>
        <v>2.859673286817629</v>
      </c>
      <c r="L7" s="15">
        <f t="shared" si="3"/>
        <v>0.32399999999999995</v>
      </c>
      <c r="M7" s="11">
        <f t="shared" si="4"/>
        <v>11.329965611580807</v>
      </c>
      <c r="N7" s="4"/>
      <c r="O7" s="15">
        <f t="shared" si="5"/>
        <v>0.4030287764689196</v>
      </c>
      <c r="P7" s="16">
        <f t="shared" si="6"/>
        <v>0.6045431647033794</v>
      </c>
      <c r="Q7" s="11">
        <f t="shared" si="7"/>
        <v>22.043738297129362</v>
      </c>
      <c r="R7" s="43"/>
      <c r="S7" s="15">
        <f t="shared" si="9"/>
        <v>3</v>
      </c>
      <c r="U7" s="2">
        <f t="shared" si="10"/>
        <v>0</v>
      </c>
      <c r="V7" s="12">
        <f t="shared" si="11"/>
        <v>22.043738297129362</v>
      </c>
    </row>
    <row r="8" spans="2:22" ht="15" customHeight="1" thickBot="1">
      <c r="B8" s="5" t="s">
        <v>27</v>
      </c>
      <c r="C8" s="40" t="s">
        <v>72</v>
      </c>
      <c r="D8" s="6">
        <v>22</v>
      </c>
      <c r="E8" s="7" t="s">
        <v>4</v>
      </c>
      <c r="G8" s="14">
        <v>25</v>
      </c>
      <c r="H8" s="14">
        <f t="shared" si="8"/>
        <v>375</v>
      </c>
      <c r="I8" s="36">
        <f t="shared" si="0"/>
        <v>1220.7907566707881</v>
      </c>
      <c r="J8" s="15">
        <f t="shared" si="1"/>
        <v>1.6191772029767952</v>
      </c>
      <c r="K8" s="16">
        <f t="shared" si="2"/>
        <v>2.9603645180594733</v>
      </c>
      <c r="L8" s="15">
        <f t="shared" si="3"/>
        <v>0.4049999999999999</v>
      </c>
      <c r="M8" s="11">
        <f t="shared" si="4"/>
        <v>13.68074767581252</v>
      </c>
      <c r="N8" s="4"/>
      <c r="O8" s="15">
        <f t="shared" si="5"/>
        <v>0.4185974330513262</v>
      </c>
      <c r="P8" s="16">
        <f t="shared" si="6"/>
        <v>0.6278961495769892</v>
      </c>
      <c r="Q8" s="11">
        <f t="shared" si="7"/>
        <v>22.895269034828242</v>
      </c>
      <c r="R8" s="43"/>
      <c r="S8" s="15">
        <f t="shared" si="9"/>
        <v>4.6875</v>
      </c>
      <c r="U8" s="2">
        <f t="shared" si="10"/>
        <v>0</v>
      </c>
      <c r="V8" s="12">
        <f t="shared" si="11"/>
        <v>22.895269034828242</v>
      </c>
    </row>
    <row r="9" spans="2:22" ht="15" customHeight="1" thickBot="1">
      <c r="B9" s="5" t="s">
        <v>26</v>
      </c>
      <c r="C9" s="40" t="s">
        <v>73</v>
      </c>
      <c r="D9" s="6">
        <v>15000</v>
      </c>
      <c r="E9" s="7" t="s">
        <v>5</v>
      </c>
      <c r="G9" s="14">
        <v>30</v>
      </c>
      <c r="H9" s="14">
        <f t="shared" si="8"/>
        <v>450</v>
      </c>
      <c r="I9" s="36">
        <f t="shared" si="0"/>
        <v>1464.948908004946</v>
      </c>
      <c r="J9" s="15">
        <f t="shared" si="1"/>
        <v>1.6742504701950263</v>
      </c>
      <c r="K9" s="16">
        <f t="shared" si="2"/>
        <v>3.0610557493013175</v>
      </c>
      <c r="L9" s="15">
        <f t="shared" si="3"/>
        <v>0.48599999999999993</v>
      </c>
      <c r="M9" s="11">
        <f t="shared" si="4"/>
        <v>15.876875163444144</v>
      </c>
      <c r="N9" s="4"/>
      <c r="O9" s="15">
        <f t="shared" si="5"/>
        <v>0.4342797540942242</v>
      </c>
      <c r="P9" s="16">
        <f t="shared" si="6"/>
        <v>0.6514196311413363</v>
      </c>
      <c r="Q9" s="11">
        <f t="shared" si="7"/>
        <v>23.753016672577544</v>
      </c>
      <c r="R9" s="43"/>
      <c r="S9" s="15">
        <f t="shared" si="9"/>
        <v>6.75</v>
      </c>
      <c r="U9" s="2">
        <f t="shared" si="10"/>
        <v>0</v>
      </c>
      <c r="V9" s="12">
        <f t="shared" si="11"/>
        <v>23.753016672577544</v>
      </c>
    </row>
    <row r="10" spans="7:22" ht="15" customHeight="1">
      <c r="G10" s="14">
        <v>35</v>
      </c>
      <c r="H10" s="14">
        <f t="shared" si="8"/>
        <v>525</v>
      </c>
      <c r="I10" s="36">
        <f t="shared" si="0"/>
        <v>1709.1070593391037</v>
      </c>
      <c r="J10" s="15">
        <f t="shared" si="1"/>
        <v>1.7293237374132575</v>
      </c>
      <c r="K10" s="16">
        <f t="shared" si="2"/>
        <v>3.161746980543162</v>
      </c>
      <c r="L10" s="15">
        <f t="shared" si="3"/>
        <v>0.567</v>
      </c>
      <c r="M10" s="11">
        <f t="shared" si="4"/>
        <v>17.933123791663874</v>
      </c>
      <c r="N10" s="4"/>
      <c r="O10" s="15">
        <f t="shared" si="5"/>
        <v>0.4500782660994543</v>
      </c>
      <c r="P10" s="16">
        <f t="shared" si="6"/>
        <v>0.6751173991491815</v>
      </c>
      <c r="Q10" s="11">
        <f t="shared" si="7"/>
        <v>24.617119397893006</v>
      </c>
      <c r="R10" s="43"/>
      <c r="S10" s="15">
        <f t="shared" si="9"/>
        <v>9.1875</v>
      </c>
      <c r="U10" s="2">
        <f t="shared" si="10"/>
        <v>0</v>
      </c>
      <c r="V10" s="12">
        <f t="shared" si="11"/>
        <v>24.617119397893006</v>
      </c>
    </row>
    <row r="11" spans="2:22" ht="15" customHeight="1" thickBot="1">
      <c r="B11" s="3" t="s">
        <v>65</v>
      </c>
      <c r="C11" s="3" t="s">
        <v>68</v>
      </c>
      <c r="D11" s="3"/>
      <c r="E11" s="38"/>
      <c r="G11" s="14">
        <v>40</v>
      </c>
      <c r="H11" s="14">
        <f t="shared" si="8"/>
        <v>600</v>
      </c>
      <c r="I11" s="36">
        <f t="shared" si="0"/>
        <v>1953.2652106732612</v>
      </c>
      <c r="J11" s="15">
        <f t="shared" si="1"/>
        <v>1.7843970046314885</v>
      </c>
      <c r="K11" s="16">
        <f t="shared" si="2"/>
        <v>3.2624382117850064</v>
      </c>
      <c r="L11" s="15">
        <f t="shared" si="3"/>
        <v>0.6479999999999999</v>
      </c>
      <c r="M11" s="11">
        <f t="shared" si="4"/>
        <v>19.862445138706672</v>
      </c>
      <c r="N11" s="4"/>
      <c r="O11" s="15">
        <f t="shared" si="5"/>
        <v>0.4659955905766691</v>
      </c>
      <c r="P11" s="16">
        <f t="shared" si="6"/>
        <v>0.6989933858650037</v>
      </c>
      <c r="Q11" s="11">
        <f t="shared" si="7"/>
        <v>25.48772059476133</v>
      </c>
      <c r="R11" s="43"/>
      <c r="S11" s="15">
        <f t="shared" si="9"/>
        <v>12</v>
      </c>
      <c r="U11" s="2">
        <f t="shared" si="10"/>
        <v>0</v>
      </c>
      <c r="V11" s="12">
        <f t="shared" si="11"/>
        <v>25.48772059476133</v>
      </c>
    </row>
    <row r="12" spans="2:22" ht="15" customHeight="1" thickBot="1">
      <c r="B12" s="5" t="s">
        <v>24</v>
      </c>
      <c r="C12" s="39" t="s">
        <v>75</v>
      </c>
      <c r="D12" s="6">
        <v>3</v>
      </c>
      <c r="E12" s="7" t="s">
        <v>6</v>
      </c>
      <c r="G12" s="14">
        <v>45</v>
      </c>
      <c r="H12" s="14">
        <f t="shared" si="8"/>
        <v>675</v>
      </c>
      <c r="I12" s="36">
        <f t="shared" si="0"/>
        <v>2197.423362007419</v>
      </c>
      <c r="J12" s="15">
        <f t="shared" si="1"/>
        <v>1.8394702718497196</v>
      </c>
      <c r="K12" s="16">
        <f t="shared" si="2"/>
        <v>3.3631294430268506</v>
      </c>
      <c r="L12" s="15">
        <f t="shared" si="3"/>
        <v>0.729</v>
      </c>
      <c r="M12" s="11">
        <f t="shared" si="4"/>
        <v>21.676239715111667</v>
      </c>
      <c r="N12" s="4"/>
      <c r="O12" s="15">
        <f t="shared" si="5"/>
        <v>0.48203444912167637</v>
      </c>
      <c r="P12" s="16">
        <f t="shared" si="6"/>
        <v>0.7230516736825146</v>
      </c>
      <c r="Q12" s="11">
        <f t="shared" si="7"/>
        <v>26.364969121401156</v>
      </c>
      <c r="R12" s="43"/>
      <c r="S12" s="15">
        <f t="shared" si="9"/>
        <v>15.1875</v>
      </c>
      <c r="U12" s="2">
        <f t="shared" si="10"/>
        <v>0</v>
      </c>
      <c r="V12" s="12">
        <f t="shared" si="11"/>
        <v>26.364969121401156</v>
      </c>
    </row>
    <row r="13" spans="2:22" ht="15" customHeight="1" thickBot="1">
      <c r="B13" s="5" t="s">
        <v>23</v>
      </c>
      <c r="C13" s="39" t="s">
        <v>74</v>
      </c>
      <c r="D13" s="6">
        <v>1.07</v>
      </c>
      <c r="E13" s="17" t="s">
        <v>8</v>
      </c>
      <c r="G13" s="14">
        <v>50</v>
      </c>
      <c r="H13" s="14">
        <f t="shared" si="8"/>
        <v>750</v>
      </c>
      <c r="I13" s="36">
        <f t="shared" si="0"/>
        <v>2441.5815133415763</v>
      </c>
      <c r="J13" s="15">
        <f t="shared" si="1"/>
        <v>1.8945435390679504</v>
      </c>
      <c r="K13" s="16">
        <f t="shared" si="2"/>
        <v>3.4638206742686943</v>
      </c>
      <c r="L13" s="15">
        <f t="shared" si="3"/>
        <v>0.8099999999999998</v>
      </c>
      <c r="M13" s="11">
        <f t="shared" si="4"/>
        <v>23.384582406853742</v>
      </c>
      <c r="N13" s="4"/>
      <c r="O13" s="15">
        <f t="shared" si="5"/>
        <v>0.4981976688492029</v>
      </c>
      <c r="P13" s="16">
        <f t="shared" si="6"/>
        <v>0.7472965032738044</v>
      </c>
      <c r="Q13" s="11">
        <f t="shared" si="7"/>
        <v>27.24901960740926</v>
      </c>
      <c r="R13" s="43"/>
      <c r="S13" s="15">
        <f t="shared" si="9"/>
        <v>18.75</v>
      </c>
      <c r="U13" s="2">
        <f t="shared" si="10"/>
        <v>0</v>
      </c>
      <c r="V13" s="12">
        <f t="shared" si="11"/>
        <v>27.24901960740926</v>
      </c>
    </row>
    <row r="14" spans="2:22" ht="15" customHeight="1" thickBot="1">
      <c r="B14" s="18" t="s">
        <v>22</v>
      </c>
      <c r="C14" s="40" t="s">
        <v>76</v>
      </c>
      <c r="D14" s="19">
        <v>13300</v>
      </c>
      <c r="E14" s="20" t="s">
        <v>9</v>
      </c>
      <c r="G14" s="14">
        <v>55</v>
      </c>
      <c r="H14" s="14">
        <f t="shared" si="8"/>
        <v>825</v>
      </c>
      <c r="I14" s="36">
        <f t="shared" si="0"/>
        <v>2685.739664675734</v>
      </c>
      <c r="J14" s="15">
        <f t="shared" si="1"/>
        <v>1.9496168062861816</v>
      </c>
      <c r="K14" s="16">
        <f t="shared" si="2"/>
        <v>3.564511905510539</v>
      </c>
      <c r="L14" s="15">
        <f t="shared" si="3"/>
        <v>0.8909999999999998</v>
      </c>
      <c r="M14" s="11">
        <f t="shared" si="4"/>
        <v>24.996409708228576</v>
      </c>
      <c r="N14" s="4"/>
      <c r="O14" s="15">
        <f t="shared" si="5"/>
        <v>0.514488188210804</v>
      </c>
      <c r="P14" s="16">
        <f t="shared" si="6"/>
        <v>0.771732282316206</v>
      </c>
      <c r="Q14" s="11">
        <f t="shared" si="7"/>
        <v>28.14003277197208</v>
      </c>
      <c r="R14" s="43"/>
      <c r="S14" s="15">
        <f t="shared" si="9"/>
        <v>22.6875</v>
      </c>
      <c r="U14" s="2">
        <f t="shared" si="10"/>
        <v>0</v>
      </c>
      <c r="V14" s="12">
        <f t="shared" si="11"/>
        <v>28.14003277197208</v>
      </c>
    </row>
    <row r="15" spans="2:22" ht="15" customHeight="1" thickBot="1">
      <c r="B15" s="21" t="s">
        <v>103</v>
      </c>
      <c r="C15" s="40" t="s">
        <v>77</v>
      </c>
      <c r="D15" s="6">
        <v>0.59</v>
      </c>
      <c r="E15" s="17" t="s">
        <v>29</v>
      </c>
      <c r="G15" s="14">
        <v>60</v>
      </c>
      <c r="H15" s="14">
        <f t="shared" si="8"/>
        <v>900</v>
      </c>
      <c r="I15" s="36">
        <f t="shared" si="0"/>
        <v>2929.897816009892</v>
      </c>
      <c r="J15" s="15">
        <f t="shared" si="1"/>
        <v>2.0046900735044124</v>
      </c>
      <c r="K15" s="16">
        <f t="shared" si="2"/>
        <v>3.665203136752383</v>
      </c>
      <c r="L15" s="15">
        <f t="shared" si="3"/>
        <v>0.9719999999999999</v>
      </c>
      <c r="M15" s="11">
        <f t="shared" si="4"/>
        <v>26.519676092530503</v>
      </c>
      <c r="N15" s="4"/>
      <c r="O15" s="15">
        <f t="shared" si="5"/>
        <v>0.5309090632318038</v>
      </c>
      <c r="P15" s="16">
        <f t="shared" si="6"/>
        <v>0.7963635948477057</v>
      </c>
      <c r="Q15" s="11">
        <f t="shared" si="7"/>
        <v>29.03817576499655</v>
      </c>
      <c r="R15" s="43"/>
      <c r="S15" s="15">
        <f t="shared" si="9"/>
        <v>27</v>
      </c>
      <c r="U15" s="2">
        <f t="shared" si="10"/>
        <v>0</v>
      </c>
      <c r="V15" s="12">
        <f t="shared" si="11"/>
        <v>29.03817576499655</v>
      </c>
    </row>
    <row r="16" spans="7:22" ht="15" customHeight="1">
      <c r="G16" s="14">
        <v>65</v>
      </c>
      <c r="H16" s="14">
        <f t="shared" si="8"/>
        <v>975</v>
      </c>
      <c r="I16" s="36">
        <f t="shared" si="0"/>
        <v>3174.0559673440493</v>
      </c>
      <c r="J16" s="15">
        <f t="shared" si="1"/>
        <v>2.0597633407226437</v>
      </c>
      <c r="K16" s="16">
        <f t="shared" si="2"/>
        <v>3.765894367994228</v>
      </c>
      <c r="L16" s="15">
        <f t="shared" si="3"/>
        <v>1.053</v>
      </c>
      <c r="M16" s="11">
        <f t="shared" si="4"/>
        <v>27.961485296807293</v>
      </c>
      <c r="N16" s="4"/>
      <c r="O16" s="15">
        <f t="shared" si="5"/>
        <v>0.5474634742047755</v>
      </c>
      <c r="P16" s="16">
        <f t="shared" si="6"/>
        <v>0.8211952113071632</v>
      </c>
      <c r="Q16" s="11">
        <f t="shared" si="7"/>
        <v>29.94362253321126</v>
      </c>
      <c r="R16" s="43"/>
      <c r="S16" s="15">
        <f t="shared" si="9"/>
        <v>31.6875</v>
      </c>
      <c r="U16" s="2">
        <f t="shared" si="10"/>
        <v>0</v>
      </c>
      <c r="V16" s="12">
        <f t="shared" si="11"/>
        <v>29.94362253321126</v>
      </c>
    </row>
    <row r="17" spans="2:22" ht="15" customHeight="1" thickBot="1">
      <c r="B17" s="3" t="s">
        <v>40</v>
      </c>
      <c r="C17" s="3" t="s">
        <v>66</v>
      </c>
      <c r="D17" s="3"/>
      <c r="E17" s="38"/>
      <c r="G17" s="14">
        <v>70</v>
      </c>
      <c r="H17" s="14">
        <f t="shared" si="8"/>
        <v>1050</v>
      </c>
      <c r="I17" s="36">
        <f t="shared" si="0"/>
        <v>3418.2141186782073</v>
      </c>
      <c r="J17" s="15">
        <f t="shared" si="1"/>
        <v>2.114836607940875</v>
      </c>
      <c r="K17" s="16">
        <f t="shared" si="2"/>
        <v>3.8665855992360725</v>
      </c>
      <c r="L17" s="15">
        <f t="shared" si="3"/>
        <v>1.134</v>
      </c>
      <c r="M17" s="11">
        <f t="shared" si="4"/>
        <v>29.328201093596533</v>
      </c>
      <c r="N17" s="4"/>
      <c r="O17" s="15">
        <f t="shared" si="5"/>
        <v>0.5641547328810699</v>
      </c>
      <c r="P17" s="16">
        <f t="shared" si="6"/>
        <v>0.8462320993216048</v>
      </c>
      <c r="Q17" s="11">
        <f t="shared" si="7"/>
        <v>30.856554213508534</v>
      </c>
      <c r="R17" s="43"/>
      <c r="S17" s="15">
        <f t="shared" si="9"/>
        <v>36.75</v>
      </c>
      <c r="U17" s="2">
        <f t="shared" si="10"/>
        <v>0</v>
      </c>
      <c r="V17" s="12">
        <f t="shared" si="11"/>
        <v>30.856554213508534</v>
      </c>
    </row>
    <row r="18" spans="2:22" ht="15" customHeight="1" thickBot="1">
      <c r="B18" s="5" t="s">
        <v>25</v>
      </c>
      <c r="C18" s="39" t="s">
        <v>78</v>
      </c>
      <c r="D18" s="6">
        <v>7.7</v>
      </c>
      <c r="E18" s="7" t="s">
        <v>6</v>
      </c>
      <c r="G18" s="14">
        <v>75</v>
      </c>
      <c r="H18" s="14">
        <f t="shared" si="8"/>
        <v>1125</v>
      </c>
      <c r="I18" s="36">
        <f t="shared" si="0"/>
        <v>3662.372270012365</v>
      </c>
      <c r="J18" s="15">
        <f t="shared" si="1"/>
        <v>2.1699098751591057</v>
      </c>
      <c r="K18" s="16">
        <f t="shared" si="2"/>
        <v>3.9672768304779162</v>
      </c>
      <c r="L18" s="15">
        <f t="shared" si="3"/>
        <v>1.2149999999999999</v>
      </c>
      <c r="M18" s="11">
        <f t="shared" si="4"/>
        <v>30.62554119404961</v>
      </c>
      <c r="N18" s="4"/>
      <c r="O18" s="15">
        <f t="shared" si="5"/>
        <v>0.5809862902064552</v>
      </c>
      <c r="P18" s="16">
        <f t="shared" si="6"/>
        <v>0.8714794353096829</v>
      </c>
      <c r="Q18" s="11">
        <f t="shared" si="7"/>
        <v>31.777159556046737</v>
      </c>
      <c r="R18" s="43"/>
      <c r="S18" s="15">
        <f t="shared" si="9"/>
        <v>42.1875</v>
      </c>
      <c r="U18" s="2">
        <f t="shared" si="10"/>
        <v>0</v>
      </c>
      <c r="V18" s="12">
        <f t="shared" si="11"/>
        <v>31.777159556046737</v>
      </c>
    </row>
    <row r="19" spans="2:22" ht="15" customHeight="1" thickBot="1">
      <c r="B19" s="5" t="s">
        <v>63</v>
      </c>
      <c r="C19" s="39" t="s">
        <v>79</v>
      </c>
      <c r="D19" s="6">
        <v>1.5</v>
      </c>
      <c r="E19" s="7" t="s">
        <v>7</v>
      </c>
      <c r="G19" s="14">
        <v>80</v>
      </c>
      <c r="H19" s="14">
        <f t="shared" si="8"/>
        <v>1200</v>
      </c>
      <c r="I19" s="36">
        <f t="shared" si="0"/>
        <v>3906.5304213465224</v>
      </c>
      <c r="J19" s="15">
        <f t="shared" si="1"/>
        <v>2.224983142377337</v>
      </c>
      <c r="K19" s="16">
        <f t="shared" si="2"/>
        <v>4.06796806171976</v>
      </c>
      <c r="L19" s="15">
        <f t="shared" si="3"/>
        <v>1.2959999999999998</v>
      </c>
      <c r="M19" s="11">
        <f t="shared" si="4"/>
        <v>31.8586572051922</v>
      </c>
      <c r="N19" s="4"/>
      <c r="O19" s="15">
        <f t="shared" si="5"/>
        <v>0.5979617446520432</v>
      </c>
      <c r="P19" s="16">
        <f t="shared" si="6"/>
        <v>0.8969426169780648</v>
      </c>
      <c r="Q19" s="11">
        <f t="shared" si="7"/>
        <v>32.705635379911996</v>
      </c>
      <c r="R19" s="43"/>
      <c r="S19" s="15">
        <f t="shared" si="9"/>
        <v>48</v>
      </c>
      <c r="U19" s="2">
        <f t="shared" si="10"/>
        <v>0</v>
      </c>
      <c r="V19" s="12">
        <f t="shared" si="11"/>
        <v>32.705635379911996</v>
      </c>
    </row>
    <row r="20" spans="2:22" ht="15" customHeight="1" thickBot="1">
      <c r="B20" s="5" t="s">
        <v>20</v>
      </c>
      <c r="C20" s="40" t="s">
        <v>80</v>
      </c>
      <c r="D20" s="6">
        <v>0.4</v>
      </c>
      <c r="E20" s="7" t="s">
        <v>7</v>
      </c>
      <c r="G20" s="14">
        <v>85</v>
      </c>
      <c r="H20" s="14">
        <f t="shared" si="8"/>
        <v>1275</v>
      </c>
      <c r="I20" s="36">
        <f t="shared" si="0"/>
        <v>4150.6885726806795</v>
      </c>
      <c r="J20" s="15">
        <f t="shared" si="1"/>
        <v>2.2800564095955678</v>
      </c>
      <c r="K20" s="16">
        <f t="shared" si="2"/>
        <v>4.168659292961605</v>
      </c>
      <c r="L20" s="15">
        <f t="shared" si="3"/>
        <v>1.3769999999999998</v>
      </c>
      <c r="M20" s="11">
        <f t="shared" si="4"/>
        <v>33.032202999293716</v>
      </c>
      <c r="N20" s="4"/>
      <c r="O20" s="15">
        <f t="shared" si="5"/>
        <v>0.6150848511974708</v>
      </c>
      <c r="P20" s="16">
        <f t="shared" si="6"/>
        <v>0.9226272767962063</v>
      </c>
      <c r="Q20" s="11">
        <f t="shared" si="7"/>
        <v>33.642187064454994</v>
      </c>
      <c r="R20" s="43"/>
      <c r="S20" s="15">
        <f t="shared" si="9"/>
        <v>54.1875</v>
      </c>
      <c r="U20" s="2">
        <f t="shared" si="10"/>
        <v>0</v>
      </c>
      <c r="V20" s="12">
        <f t="shared" si="11"/>
        <v>33.642187064454994</v>
      </c>
    </row>
    <row r="21" spans="2:22" ht="15" customHeight="1" thickBot="1">
      <c r="B21" s="5" t="s">
        <v>21</v>
      </c>
      <c r="C21" s="40" t="s">
        <v>81</v>
      </c>
      <c r="D21" s="6">
        <v>95</v>
      </c>
      <c r="E21" s="7" t="s">
        <v>10</v>
      </c>
      <c r="G21" s="14">
        <v>90</v>
      </c>
      <c r="H21" s="14">
        <f t="shared" si="8"/>
        <v>1350</v>
      </c>
      <c r="I21" s="36">
        <f t="shared" si="0"/>
        <v>4394.846724014838</v>
      </c>
      <c r="J21" s="15">
        <f t="shared" si="1"/>
        <v>2.335129676813799</v>
      </c>
      <c r="K21" s="16">
        <f t="shared" si="2"/>
        <v>4.26935052420345</v>
      </c>
      <c r="L21" s="15">
        <f t="shared" si="3"/>
        <v>1.458</v>
      </c>
      <c r="M21" s="11">
        <f t="shared" si="4"/>
        <v>34.150393408421884</v>
      </c>
      <c r="N21" s="4"/>
      <c r="O21" s="15">
        <f t="shared" si="5"/>
        <v>0.6323595310298572</v>
      </c>
      <c r="P21" s="16">
        <f t="shared" si="6"/>
        <v>0.9485392965447859</v>
      </c>
      <c r="Q21" s="11">
        <f t="shared" si="7"/>
        <v>34.5870290797774</v>
      </c>
      <c r="R21" s="43"/>
      <c r="S21" s="15">
        <f t="shared" si="9"/>
        <v>60.75</v>
      </c>
      <c r="U21" s="2">
        <f t="shared" si="10"/>
        <v>0</v>
      </c>
      <c r="V21" s="12">
        <f t="shared" si="11"/>
        <v>34.5870290797774</v>
      </c>
    </row>
    <row r="22" spans="7:22" ht="15" customHeight="1">
      <c r="G22" s="14">
        <v>95</v>
      </c>
      <c r="H22" s="14">
        <f t="shared" si="8"/>
        <v>1425</v>
      </c>
      <c r="I22" s="36">
        <f t="shared" si="0"/>
        <v>4639.0048753489955</v>
      </c>
      <c r="J22" s="15">
        <f t="shared" si="1"/>
        <v>2.39020294403203</v>
      </c>
      <c r="K22" s="16">
        <f t="shared" si="2"/>
        <v>4.3700417554452935</v>
      </c>
      <c r="L22" s="15">
        <f t="shared" si="3"/>
        <v>1.539</v>
      </c>
      <c r="M22" s="11">
        <f t="shared" si="4"/>
        <v>35.21705480462121</v>
      </c>
      <c r="N22" s="4"/>
      <c r="O22" s="15">
        <f t="shared" si="5"/>
        <v>0.6497898820295017</v>
      </c>
      <c r="P22" s="16">
        <f t="shared" si="6"/>
        <v>0.9746848230442526</v>
      </c>
      <c r="Q22" s="11">
        <f t="shared" si="7"/>
        <v>35.54038556024921</v>
      </c>
      <c r="R22" s="43"/>
      <c r="S22" s="15">
        <f t="shared" si="9"/>
        <v>67.6875</v>
      </c>
      <c r="U22" s="2">
        <f t="shared" si="10"/>
        <v>0</v>
      </c>
      <c r="V22" s="12">
        <f t="shared" si="11"/>
        <v>35.54038556024921</v>
      </c>
    </row>
    <row r="23" spans="2:22" ht="15" customHeight="1">
      <c r="B23" s="33" t="s">
        <v>41</v>
      </c>
      <c r="C23" s="33" t="s">
        <v>82</v>
      </c>
      <c r="D23" s="33"/>
      <c r="E23" s="33"/>
      <c r="G23" s="14">
        <v>100</v>
      </c>
      <c r="H23" s="14">
        <f t="shared" si="8"/>
        <v>1500</v>
      </c>
      <c r="I23" s="36">
        <f t="shared" si="0"/>
        <v>4883.163026683153</v>
      </c>
      <c r="J23" s="15">
        <f t="shared" si="1"/>
        <v>2.4452762112502606</v>
      </c>
      <c r="K23" s="16">
        <f t="shared" si="2"/>
        <v>4.470732986687137</v>
      </c>
      <c r="L23" s="15">
        <f t="shared" si="3"/>
        <v>1.6199999999999997</v>
      </c>
      <c r="M23" s="11">
        <f t="shared" si="4"/>
        <v>36.23566884499711</v>
      </c>
      <c r="N23" s="4"/>
      <c r="O23" s="15">
        <f t="shared" si="5"/>
        <v>0.6673801901217633</v>
      </c>
      <c r="P23" s="16">
        <f t="shared" si="6"/>
        <v>1.001070285182645</v>
      </c>
      <c r="Q23" s="11">
        <f t="shared" si="7"/>
        <v>36.502490925401965</v>
      </c>
      <c r="R23" s="43"/>
      <c r="S23" s="15">
        <f t="shared" si="9"/>
        <v>75</v>
      </c>
      <c r="U23" s="2">
        <f t="shared" si="10"/>
        <v>0</v>
      </c>
      <c r="V23" s="12">
        <f t="shared" si="11"/>
        <v>36.502490925401965</v>
      </c>
    </row>
    <row r="24" spans="2:22" ht="15" customHeight="1">
      <c r="B24" s="5" t="s">
        <v>19</v>
      </c>
      <c r="C24" s="41" t="s">
        <v>92</v>
      </c>
      <c r="D24" s="23">
        <f>D12*1000/D14</f>
        <v>0.22556390977443608</v>
      </c>
      <c r="E24" s="22" t="s">
        <v>11</v>
      </c>
      <c r="G24" s="14">
        <v>105</v>
      </c>
      <c r="H24" s="14">
        <f t="shared" si="8"/>
        <v>1575</v>
      </c>
      <c r="I24" s="36">
        <f t="shared" si="0"/>
        <v>5127.321178017311</v>
      </c>
      <c r="J24" s="15">
        <f t="shared" si="1"/>
        <v>2.5003494784684923</v>
      </c>
      <c r="K24" s="16">
        <f t="shared" si="2"/>
        <v>4.571424217928983</v>
      </c>
      <c r="L24" s="15">
        <f t="shared" si="3"/>
        <v>1.7009999999999996</v>
      </c>
      <c r="M24" s="11">
        <f t="shared" si="4"/>
        <v>37.20941043556471</v>
      </c>
      <c r="N24" s="4"/>
      <c r="O24" s="15">
        <f t="shared" si="5"/>
        <v>0.6851349415842035</v>
      </c>
      <c r="P24" s="16">
        <f t="shared" si="6"/>
        <v>1.0277024123763052</v>
      </c>
      <c r="Q24" s="11">
        <f t="shared" si="7"/>
        <v>37.47359055307033</v>
      </c>
      <c r="R24" s="43"/>
      <c r="S24" s="15">
        <f t="shared" si="9"/>
        <v>82.6875</v>
      </c>
      <c r="U24" s="2">
        <f t="shared" si="10"/>
        <v>0</v>
      </c>
      <c r="V24" s="12">
        <f t="shared" si="11"/>
        <v>37.47359055307033</v>
      </c>
    </row>
    <row r="25" spans="2:22" ht="15" customHeight="1">
      <c r="B25" s="5" t="s">
        <v>18</v>
      </c>
      <c r="C25" s="41" t="s">
        <v>84</v>
      </c>
      <c r="D25" s="23">
        <f>2*PI()/60/D24</f>
        <v>0.46425758103049164</v>
      </c>
      <c r="E25" s="22" t="s">
        <v>12</v>
      </c>
      <c r="G25" s="14">
        <v>110</v>
      </c>
      <c r="H25" s="14">
        <f t="shared" si="8"/>
        <v>1650</v>
      </c>
      <c r="I25" s="36">
        <f t="shared" si="0"/>
        <v>5371.479329351468</v>
      </c>
      <c r="J25" s="15">
        <f t="shared" si="1"/>
        <v>2.555422745686723</v>
      </c>
      <c r="K25" s="16">
        <f t="shared" si="2"/>
        <v>4.6721154491708266</v>
      </c>
      <c r="L25" s="15">
        <f t="shared" si="3"/>
        <v>1.7819999999999996</v>
      </c>
      <c r="M25" s="11">
        <f t="shared" si="4"/>
        <v>38.141180786023945</v>
      </c>
      <c r="N25" s="4"/>
      <c r="O25" s="15">
        <f t="shared" si="5"/>
        <v>0.7030588364091237</v>
      </c>
      <c r="P25" s="16">
        <f t="shared" si="6"/>
        <v>1.0545882546136855</v>
      </c>
      <c r="Q25" s="11">
        <f t="shared" si="7"/>
        <v>38.45394151025882</v>
      </c>
      <c r="R25" s="43"/>
      <c r="S25" s="15">
        <f t="shared" si="9"/>
        <v>90.75</v>
      </c>
      <c r="U25" s="2">
        <f t="shared" si="10"/>
        <v>0</v>
      </c>
      <c r="V25" s="12">
        <f t="shared" si="11"/>
        <v>38.45394151025882</v>
      </c>
    </row>
    <row r="26" spans="2:22" ht="15" customHeight="1">
      <c r="B26" s="5" t="s">
        <v>33</v>
      </c>
      <c r="C26" s="41" t="s">
        <v>104</v>
      </c>
      <c r="D26" s="23">
        <f>D5*(D9/1000)/D7*(D8/2)/D6/1000*(100/D21)</f>
        <v>1.6673684210526316</v>
      </c>
      <c r="E26" s="22" t="s">
        <v>35</v>
      </c>
      <c r="G26" s="14">
        <v>115</v>
      </c>
      <c r="H26" s="14">
        <f t="shared" si="8"/>
        <v>1725</v>
      </c>
      <c r="I26" s="36">
        <f t="shared" si="0"/>
        <v>5615.6374806856265</v>
      </c>
      <c r="J26" s="15">
        <f t="shared" si="1"/>
        <v>2.610496012904954</v>
      </c>
      <c r="K26" s="16">
        <f t="shared" si="2"/>
        <v>4.77280668041267</v>
      </c>
      <c r="L26" s="15">
        <f t="shared" si="3"/>
        <v>1.8629999999999998</v>
      </c>
      <c r="M26" s="11">
        <f t="shared" si="4"/>
        <v>39.033636280422726</v>
      </c>
      <c r="N26" s="4"/>
      <c r="O26" s="15">
        <f t="shared" si="5"/>
        <v>0.7211568028342716</v>
      </c>
      <c r="P26" s="16">
        <f t="shared" si="6"/>
        <v>1.0817352042514075</v>
      </c>
      <c r="Q26" s="11">
        <f t="shared" si="7"/>
        <v>39.443813347901575</v>
      </c>
      <c r="R26" s="43"/>
      <c r="S26" s="15">
        <f t="shared" si="9"/>
        <v>99.1875</v>
      </c>
      <c r="U26" s="2">
        <f t="shared" si="10"/>
        <v>0</v>
      </c>
      <c r="V26" s="12">
        <f t="shared" si="11"/>
        <v>39.443813347901575</v>
      </c>
    </row>
    <row r="27" spans="2:22" ht="15" customHeight="1">
      <c r="B27" s="21" t="s">
        <v>34</v>
      </c>
      <c r="C27" s="42" t="s">
        <v>83</v>
      </c>
      <c r="D27" s="23">
        <f>(D15/1000/100/100)*(D9/(D8*PI())*D7*2*PI())*1000</f>
        <v>0.30170454545454545</v>
      </c>
      <c r="E27" s="24" t="s">
        <v>35</v>
      </c>
      <c r="G27" s="14">
        <v>120</v>
      </c>
      <c r="H27" s="14">
        <f t="shared" si="8"/>
        <v>1800</v>
      </c>
      <c r="I27" s="36">
        <f t="shared" si="0"/>
        <v>5859.795632019784</v>
      </c>
      <c r="J27" s="15">
        <f t="shared" si="1"/>
        <v>2.665569280123185</v>
      </c>
      <c r="K27" s="16">
        <f t="shared" si="2"/>
        <v>4.873497911654515</v>
      </c>
      <c r="L27" s="15">
        <f t="shared" si="3"/>
        <v>1.9439999999999997</v>
      </c>
      <c r="M27" s="11">
        <f t="shared" si="4"/>
        <v>39.88921376884363</v>
      </c>
      <c r="N27" s="4"/>
      <c r="O27" s="15">
        <f t="shared" si="5"/>
        <v>0.7394340131690061</v>
      </c>
      <c r="P27" s="16">
        <f t="shared" si="6"/>
        <v>1.1091510197535093</v>
      </c>
      <c r="Q27" s="11">
        <f t="shared" si="7"/>
        <v>40.44348896647751</v>
      </c>
      <c r="R27" s="43"/>
      <c r="S27" s="15">
        <f t="shared" si="9"/>
        <v>108</v>
      </c>
      <c r="U27" s="2">
        <f t="shared" si="10"/>
        <v>0</v>
      </c>
      <c r="V27" s="12">
        <f t="shared" si="11"/>
        <v>40.44348896647751</v>
      </c>
    </row>
    <row r="28" spans="2:22" ht="15" customHeight="1">
      <c r="B28" s="21" t="s">
        <v>38</v>
      </c>
      <c r="C28" s="42" t="s">
        <v>98</v>
      </c>
      <c r="D28" s="23">
        <f>D26+D27</f>
        <v>1.9690729665071771</v>
      </c>
      <c r="E28" s="24" t="s">
        <v>35</v>
      </c>
      <c r="G28" s="14">
        <v>125</v>
      </c>
      <c r="H28" s="14">
        <f t="shared" si="8"/>
        <v>1875</v>
      </c>
      <c r="I28" s="36">
        <f t="shared" si="0"/>
        <v>6103.953783353942</v>
      </c>
      <c r="J28" s="15">
        <f t="shared" si="1"/>
        <v>2.7206425473414164</v>
      </c>
      <c r="K28" s="16">
        <f t="shared" si="2"/>
        <v>4.97418914289636</v>
      </c>
      <c r="L28" s="15">
        <f t="shared" si="3"/>
        <v>2.025</v>
      </c>
      <c r="M28" s="11">
        <f t="shared" si="4"/>
        <v>40.71015278725182</v>
      </c>
      <c r="N28" s="4"/>
      <c r="O28" s="15">
        <f t="shared" si="5"/>
        <v>0.7578959010599414</v>
      </c>
      <c r="P28" s="16">
        <f t="shared" si="6"/>
        <v>1.1368438515899122</v>
      </c>
      <c r="Q28" s="11">
        <f t="shared" si="7"/>
        <v>41.45326556035829</v>
      </c>
      <c r="R28" s="43"/>
      <c r="S28" s="15">
        <f t="shared" si="9"/>
        <v>117.1875</v>
      </c>
      <c r="U28" s="2">
        <f t="shared" si="10"/>
        <v>0</v>
      </c>
      <c r="V28" s="12">
        <f t="shared" si="11"/>
        <v>41.45326556035829</v>
      </c>
    </row>
    <row r="29" spans="2:22" ht="15" customHeight="1">
      <c r="B29" s="5" t="s">
        <v>17</v>
      </c>
      <c r="C29" s="41" t="s">
        <v>85</v>
      </c>
      <c r="D29" s="23">
        <f>D28*D25</f>
        <v>0.9141570523031564</v>
      </c>
      <c r="E29" s="24" t="s">
        <v>13</v>
      </c>
      <c r="G29" s="14">
        <v>130</v>
      </c>
      <c r="H29" s="14">
        <f t="shared" si="8"/>
        <v>1950</v>
      </c>
      <c r="I29" s="36">
        <f t="shared" si="0"/>
        <v>6348.111934688099</v>
      </c>
      <c r="J29" s="15">
        <f t="shared" si="1"/>
        <v>2.775715814559647</v>
      </c>
      <c r="K29" s="16">
        <f t="shared" si="2"/>
        <v>5.074880374138203</v>
      </c>
      <c r="L29" s="15">
        <f t="shared" si="3"/>
        <v>2.106</v>
      </c>
      <c r="M29" s="11">
        <f t="shared" si="4"/>
        <v>41.498515132145016</v>
      </c>
      <c r="N29" s="4"/>
      <c r="O29" s="15">
        <f t="shared" si="5"/>
        <v>0.7765481803594122</v>
      </c>
      <c r="P29" s="16">
        <f t="shared" si="6"/>
        <v>1.1648222705391182</v>
      </c>
      <c r="Q29" s="11">
        <f t="shared" si="7"/>
        <v>42.47345564982254</v>
      </c>
      <c r="R29" s="43"/>
      <c r="S29" s="15">
        <f t="shared" si="9"/>
        <v>126.75</v>
      </c>
      <c r="U29" s="2">
        <f t="shared" si="10"/>
        <v>0</v>
      </c>
      <c r="V29" s="12">
        <f t="shared" si="11"/>
        <v>42.47345564982254</v>
      </c>
    </row>
    <row r="30" spans="2:22" ht="15" customHeight="1">
      <c r="B30" s="5" t="s">
        <v>16</v>
      </c>
      <c r="C30" s="41" t="s">
        <v>86</v>
      </c>
      <c r="D30" s="23">
        <f>D13*D29^2</f>
        <v>0.8941809344148876</v>
      </c>
      <c r="E30" s="24" t="s">
        <v>14</v>
      </c>
      <c r="G30" s="14">
        <v>135</v>
      </c>
      <c r="H30" s="14">
        <f t="shared" si="8"/>
        <v>2025</v>
      </c>
      <c r="I30" s="36">
        <f t="shared" si="0"/>
        <v>6592.270086022256</v>
      </c>
      <c r="J30" s="15">
        <f t="shared" si="1"/>
        <v>2.830789081777878</v>
      </c>
      <c r="K30" s="16">
        <f t="shared" si="2"/>
        <v>5.175571605380047</v>
      </c>
      <c r="L30" s="15">
        <f t="shared" si="3"/>
        <v>2.1869999999999994</v>
      </c>
      <c r="M30" s="11">
        <f t="shared" si="4"/>
        <v>42.256202150243574</v>
      </c>
      <c r="N30" s="4"/>
      <c r="O30" s="15">
        <f t="shared" si="5"/>
        <v>0.7953968657824498</v>
      </c>
      <c r="P30" s="16">
        <f t="shared" si="6"/>
        <v>1.1930952986736747</v>
      </c>
      <c r="Q30" s="11">
        <f t="shared" si="7"/>
        <v>43.504388210893396</v>
      </c>
      <c r="R30" s="43"/>
      <c r="S30" s="15">
        <f t="shared" si="9"/>
        <v>136.6875</v>
      </c>
      <c r="U30" s="2">
        <f t="shared" si="10"/>
        <v>0</v>
      </c>
      <c r="V30" s="12">
        <f t="shared" si="11"/>
        <v>43.504388210893396</v>
      </c>
    </row>
    <row r="31" spans="4:22" ht="15" customHeight="1">
      <c r="D31" s="25"/>
      <c r="G31" s="14">
        <v>140</v>
      </c>
      <c r="H31" s="14">
        <f t="shared" si="8"/>
        <v>2100</v>
      </c>
      <c r="I31" s="36">
        <f t="shared" si="0"/>
        <v>6836.428237356415</v>
      </c>
      <c r="J31" s="15">
        <f t="shared" si="1"/>
        <v>2.8858623489961097</v>
      </c>
      <c r="K31" s="16">
        <f t="shared" si="2"/>
        <v>5.276262836621893</v>
      </c>
      <c r="L31" s="15">
        <f t="shared" si="3"/>
        <v>2.268</v>
      </c>
      <c r="M31" s="11">
        <f t="shared" si="4"/>
        <v>42.98497004846101</v>
      </c>
      <c r="N31" s="4"/>
      <c r="O31" s="15">
        <f t="shared" si="5"/>
        <v>0.8144482955639522</v>
      </c>
      <c r="P31" s="16">
        <f t="shared" si="6"/>
        <v>1.2216724433459283</v>
      </c>
      <c r="Q31" s="11">
        <f t="shared" si="7"/>
        <v>44.546409914576785</v>
      </c>
      <c r="R31" s="43"/>
      <c r="S31" s="15">
        <f t="shared" si="9"/>
        <v>147</v>
      </c>
      <c r="U31" s="2">
        <f t="shared" si="10"/>
        <v>0</v>
      </c>
      <c r="V31" s="12">
        <f t="shared" si="11"/>
        <v>44.546409914576785</v>
      </c>
    </row>
    <row r="32" spans="2:22" ht="15" customHeight="1">
      <c r="B32" s="33" t="s">
        <v>62</v>
      </c>
      <c r="C32" s="33" t="s">
        <v>95</v>
      </c>
      <c r="D32" s="33"/>
      <c r="E32" s="33"/>
      <c r="G32" s="14">
        <v>145</v>
      </c>
      <c r="H32" s="14">
        <f t="shared" si="8"/>
        <v>2175</v>
      </c>
      <c r="I32" s="36">
        <f t="shared" si="0"/>
        <v>7080.586388690572</v>
      </c>
      <c r="J32" s="15">
        <f t="shared" si="1"/>
        <v>2.9409356162143405</v>
      </c>
      <c r="K32" s="16">
        <f t="shared" si="2"/>
        <v>5.376954067863736</v>
      </c>
      <c r="L32" s="15">
        <f t="shared" si="3"/>
        <v>2.3489999999999993</v>
      </c>
      <c r="M32" s="11">
        <f t="shared" si="4"/>
        <v>43.68644348366652</v>
      </c>
      <c r="N32" s="4"/>
      <c r="O32" s="15">
        <f t="shared" si="5"/>
        <v>0.8337091563579785</v>
      </c>
      <c r="P32" s="16">
        <f t="shared" si="6"/>
        <v>1.2505637345369678</v>
      </c>
      <c r="Q32" s="11">
        <f t="shared" si="7"/>
        <v>45.59988648873327</v>
      </c>
      <c r="R32" s="43"/>
      <c r="S32" s="15">
        <f t="shared" si="9"/>
        <v>157.6875</v>
      </c>
      <c r="U32" s="2">
        <f t="shared" si="10"/>
        <v>0</v>
      </c>
      <c r="V32" s="12">
        <f t="shared" si="11"/>
        <v>45.59988648873327</v>
      </c>
    </row>
    <row r="33" spans="2:22" ht="15" customHeight="1">
      <c r="B33" s="5" t="s">
        <v>42</v>
      </c>
      <c r="C33" s="41" t="s">
        <v>88</v>
      </c>
      <c r="D33" s="26">
        <f>INT(D14/60/D7*D8*PI()*D18/D12)</f>
        <v>10486</v>
      </c>
      <c r="E33" s="22" t="s">
        <v>43</v>
      </c>
      <c r="G33" s="14">
        <v>150</v>
      </c>
      <c r="H33" s="14">
        <f t="shared" si="8"/>
        <v>2250</v>
      </c>
      <c r="I33" s="36">
        <f t="shared" si="0"/>
        <v>7324.74454002473</v>
      </c>
      <c r="J33" s="15">
        <f t="shared" si="1"/>
        <v>2.9960088834325713</v>
      </c>
      <c r="K33" s="16">
        <f t="shared" si="2"/>
        <v>5.47764529910558</v>
      </c>
      <c r="L33" s="15">
        <f t="shared" si="3"/>
        <v>2.4299999999999997</v>
      </c>
      <c r="M33" s="11">
        <f t="shared" si="4"/>
        <v>44.36212765358837</v>
      </c>
      <c r="N33" s="4"/>
      <c r="O33" s="15">
        <f t="shared" si="5"/>
        <v>0.8531865106564709</v>
      </c>
      <c r="P33" s="16">
        <f t="shared" si="6"/>
        <v>1.2797797659847063</v>
      </c>
      <c r="Q33" s="11">
        <f t="shared" si="7"/>
        <v>46.66520421775043</v>
      </c>
      <c r="R33" s="43"/>
      <c r="S33" s="15">
        <f t="shared" si="9"/>
        <v>168.75</v>
      </c>
      <c r="U33" s="2">
        <f t="shared" si="10"/>
        <v>0</v>
      </c>
      <c r="V33" s="12">
        <f t="shared" si="11"/>
        <v>46.66520421775043</v>
      </c>
    </row>
    <row r="34" spans="2:22" ht="15" customHeight="1">
      <c r="B34" s="21" t="s">
        <v>44</v>
      </c>
      <c r="C34" s="42" t="s">
        <v>87</v>
      </c>
      <c r="D34" s="26">
        <f>SUM(U4:U203)</f>
        <v>3750</v>
      </c>
      <c r="E34" s="22" t="s">
        <v>43</v>
      </c>
      <c r="G34" s="14">
        <v>155</v>
      </c>
      <c r="H34" s="14">
        <f t="shared" si="8"/>
        <v>2325</v>
      </c>
      <c r="I34" s="36">
        <f t="shared" si="0"/>
        <v>7568.902691358887</v>
      </c>
      <c r="J34" s="15">
        <f t="shared" si="1"/>
        <v>3.051082150650802</v>
      </c>
      <c r="K34" s="16">
        <f t="shared" si="2"/>
        <v>5.578336530347424</v>
      </c>
      <c r="L34" s="15">
        <f t="shared" si="3"/>
        <v>2.5109999999999997</v>
      </c>
      <c r="M34" s="11">
        <f t="shared" si="4"/>
        <v>45.01341907824289</v>
      </c>
      <c r="N34" s="4"/>
      <c r="O34" s="15">
        <f t="shared" si="5"/>
        <v>0.8728878270461683</v>
      </c>
      <c r="P34" s="16">
        <f t="shared" si="6"/>
        <v>1.3093317405692524</v>
      </c>
      <c r="Q34" s="11">
        <f t="shared" si="7"/>
        <v>47.742771597450734</v>
      </c>
      <c r="R34" s="43"/>
      <c r="S34" s="15">
        <f t="shared" si="9"/>
        <v>180.1875</v>
      </c>
      <c r="U34" s="2">
        <f t="shared" si="10"/>
        <v>0</v>
      </c>
      <c r="V34" s="12">
        <f t="shared" si="11"/>
        <v>47.742771597450734</v>
      </c>
    </row>
    <row r="35" spans="2:22" ht="15" customHeight="1">
      <c r="B35" s="5" t="s">
        <v>50</v>
      </c>
      <c r="C35" s="41" t="s">
        <v>90</v>
      </c>
      <c r="D35" s="23">
        <f>(J4-J3)*1000/H4</f>
        <v>0.7343102295764137</v>
      </c>
      <c r="E35" s="22" t="s">
        <v>15</v>
      </c>
      <c r="G35" s="14">
        <v>160</v>
      </c>
      <c r="H35" s="14">
        <f t="shared" si="8"/>
        <v>2400</v>
      </c>
      <c r="I35" s="36">
        <f t="shared" si="0"/>
        <v>7813.060842693045</v>
      </c>
      <c r="J35" s="15">
        <f t="shared" si="1"/>
        <v>3.106155417869034</v>
      </c>
      <c r="K35" s="16">
        <f t="shared" si="2"/>
        <v>5.6790277615892695</v>
      </c>
      <c r="L35" s="15">
        <f t="shared" si="3"/>
        <v>2.5919999999999996</v>
      </c>
      <c r="M35" s="11">
        <f t="shared" si="4"/>
        <v>45.64161523441173</v>
      </c>
      <c r="N35" s="4"/>
      <c r="O35" s="15">
        <f t="shared" si="5"/>
        <v>0.8928210136712664</v>
      </c>
      <c r="P35" s="16">
        <f t="shared" si="6"/>
        <v>1.3392315205068996</v>
      </c>
      <c r="Q35" s="11">
        <f t="shared" si="7"/>
        <v>48.833021165338316</v>
      </c>
      <c r="R35" s="43"/>
      <c r="S35" s="15">
        <f t="shared" si="9"/>
        <v>192</v>
      </c>
      <c r="U35" s="2">
        <f t="shared" si="10"/>
        <v>0</v>
      </c>
      <c r="V35" s="12">
        <f t="shared" si="11"/>
        <v>48.833021165338316</v>
      </c>
    </row>
    <row r="36" spans="2:22" ht="15" customHeight="1">
      <c r="B36" s="5" t="s">
        <v>51</v>
      </c>
      <c r="C36" s="41" t="s">
        <v>89</v>
      </c>
      <c r="D36" s="23">
        <f>J3*1000/D9</f>
        <v>0.08958739112570933</v>
      </c>
      <c r="E36" s="24" t="s">
        <v>32</v>
      </c>
      <c r="G36" s="14">
        <v>165</v>
      </c>
      <c r="H36" s="14">
        <f t="shared" si="8"/>
        <v>2475</v>
      </c>
      <c r="I36" s="36">
        <f t="shared" si="0"/>
        <v>8057.218994027203</v>
      </c>
      <c r="J36" s="15">
        <f t="shared" si="1"/>
        <v>3.1612286850872646</v>
      </c>
      <c r="K36" s="16">
        <f t="shared" si="2"/>
        <v>5.779718992831113</v>
      </c>
      <c r="L36" s="15">
        <f t="shared" si="3"/>
        <v>2.6729999999999996</v>
      </c>
      <c r="M36" s="11">
        <f t="shared" si="4"/>
        <v>46.247923183038154</v>
      </c>
      <c r="N36" s="4"/>
      <c r="O36" s="15">
        <f t="shared" si="5"/>
        <v>0.912994455326996</v>
      </c>
      <c r="P36" s="16">
        <f t="shared" si="6"/>
        <v>1.369491682990494</v>
      </c>
      <c r="Q36" s="11">
        <f t="shared" si="7"/>
        <v>49.936411529439546</v>
      </c>
      <c r="R36" s="43"/>
      <c r="S36" s="15">
        <f t="shared" si="9"/>
        <v>204.1875</v>
      </c>
      <c r="U36" s="2">
        <f t="shared" si="10"/>
        <v>0</v>
      </c>
      <c r="V36" s="12">
        <f t="shared" si="11"/>
        <v>49.936411529439546</v>
      </c>
    </row>
    <row r="37" spans="2:22" ht="15" customHeight="1">
      <c r="B37" s="5" t="s">
        <v>30</v>
      </c>
      <c r="C37" s="41" t="s">
        <v>102</v>
      </c>
      <c r="D37" s="23">
        <f>D5/D6*(D8/20)^2/D7^2</f>
        <v>3.097600000000001</v>
      </c>
      <c r="E37" s="24" t="s">
        <v>29</v>
      </c>
      <c r="G37" s="14">
        <v>170</v>
      </c>
      <c r="H37" s="14">
        <f t="shared" si="8"/>
        <v>2550</v>
      </c>
      <c r="I37" s="36">
        <f t="shared" si="0"/>
        <v>8301.377145361359</v>
      </c>
      <c r="J37" s="15">
        <f t="shared" si="1"/>
        <v>3.2163019523054954</v>
      </c>
      <c r="K37" s="16">
        <f t="shared" si="2"/>
        <v>5.880410224072957</v>
      </c>
      <c r="L37" s="15">
        <f t="shared" si="3"/>
        <v>2.7539999999999996</v>
      </c>
      <c r="M37" s="11">
        <f t="shared" si="4"/>
        <v>46.833467310253276</v>
      </c>
      <c r="N37" s="4"/>
      <c r="O37" s="15">
        <f t="shared" si="5"/>
        <v>0.9334170546775887</v>
      </c>
      <c r="P37" s="16">
        <f t="shared" si="6"/>
        <v>1.4001255820163832</v>
      </c>
      <c r="Q37" s="11">
        <f t="shared" si="7"/>
        <v>51.053429622727755</v>
      </c>
      <c r="R37" s="43"/>
      <c r="S37" s="15">
        <f t="shared" si="9"/>
        <v>216.75</v>
      </c>
      <c r="U37" s="2">
        <f t="shared" si="10"/>
        <v>0</v>
      </c>
      <c r="V37" s="12">
        <f t="shared" si="11"/>
        <v>51.053429622727755</v>
      </c>
    </row>
    <row r="38" spans="2:22" ht="15" customHeight="1">
      <c r="B38" s="5" t="s">
        <v>31</v>
      </c>
      <c r="C38" s="41" t="s">
        <v>91</v>
      </c>
      <c r="D38" s="23">
        <f>D37/D15</f>
        <v>5.250169491525425</v>
      </c>
      <c r="E38" s="22"/>
      <c r="G38" s="14">
        <v>175</v>
      </c>
      <c r="H38" s="14">
        <f t="shared" si="8"/>
        <v>2625</v>
      </c>
      <c r="I38" s="36">
        <f t="shared" si="0"/>
        <v>8545.535296695518</v>
      </c>
      <c r="J38" s="15">
        <f t="shared" si="1"/>
        <v>3.2713752195237267</v>
      </c>
      <c r="K38" s="16">
        <f t="shared" si="2"/>
        <v>5.981101455314802</v>
      </c>
      <c r="L38" s="15">
        <f t="shared" si="3"/>
        <v>2.8349999999999995</v>
      </c>
      <c r="M38" s="11">
        <f t="shared" si="4"/>
        <v>47.39929628648618</v>
      </c>
      <c r="N38" s="4"/>
      <c r="O38" s="15">
        <f t="shared" si="5"/>
        <v>0.9540982781733568</v>
      </c>
      <c r="P38" s="16">
        <f t="shared" si="6"/>
        <v>1.4311474172600351</v>
      </c>
      <c r="Q38" s="11">
        <f t="shared" si="7"/>
        <v>52.18459321456697</v>
      </c>
      <c r="R38" s="43"/>
      <c r="S38" s="15">
        <f t="shared" si="9"/>
        <v>229.6875</v>
      </c>
      <c r="U38" s="2">
        <f t="shared" si="10"/>
        <v>0</v>
      </c>
      <c r="V38" s="12">
        <f t="shared" si="11"/>
        <v>52.18459321456697</v>
      </c>
    </row>
    <row r="39" spans="7:22" ht="15" customHeight="1">
      <c r="G39" s="14">
        <v>180</v>
      </c>
      <c r="H39" s="14">
        <f t="shared" si="8"/>
        <v>2700</v>
      </c>
      <c r="I39" s="36">
        <f t="shared" si="0"/>
        <v>8789.693448029677</v>
      </c>
      <c r="J39" s="15">
        <f t="shared" si="1"/>
        <v>3.326448486741958</v>
      </c>
      <c r="K39" s="16">
        <f t="shared" si="2"/>
        <v>6.081792686556646</v>
      </c>
      <c r="L39" s="15">
        <f t="shared" si="3"/>
        <v>2.916</v>
      </c>
      <c r="M39" s="11">
        <f t="shared" si="4"/>
        <v>47.94638933427643</v>
      </c>
      <c r="N39" s="4"/>
      <c r="O39" s="15">
        <f t="shared" si="5"/>
        <v>0.9750482073387575</v>
      </c>
      <c r="P39" s="16">
        <f t="shared" si="6"/>
        <v>1.4625723110081363</v>
      </c>
      <c r="Q39" s="11">
        <f t="shared" si="7"/>
        <v>53.33045371592278</v>
      </c>
      <c r="R39" s="43"/>
      <c r="S39" s="15">
        <f t="shared" si="9"/>
        <v>243</v>
      </c>
      <c r="U39" s="2">
        <f t="shared" si="10"/>
        <v>0</v>
      </c>
      <c r="V39" s="12">
        <f t="shared" si="11"/>
        <v>53.33045371592278</v>
      </c>
    </row>
    <row r="40" spans="2:22" ht="15" customHeight="1" thickBot="1">
      <c r="B40" s="27" t="s">
        <v>94</v>
      </c>
      <c r="C40" s="27" t="s">
        <v>105</v>
      </c>
      <c r="D40" s="27"/>
      <c r="E40" s="27"/>
      <c r="G40" s="14">
        <v>185</v>
      </c>
      <c r="H40" s="14">
        <f t="shared" si="8"/>
        <v>2775</v>
      </c>
      <c r="I40" s="36">
        <f t="shared" si="0"/>
        <v>9033.851599363832</v>
      </c>
      <c r="J40" s="15">
        <f t="shared" si="1"/>
        <v>3.3815217539601883</v>
      </c>
      <c r="K40" s="16">
        <f t="shared" si="2"/>
        <v>6.18248391779849</v>
      </c>
      <c r="L40" s="15">
        <f t="shared" si="3"/>
        <v>2.9969999999999994</v>
      </c>
      <c r="M40" s="11">
        <f t="shared" si="4"/>
        <v>48.47566188360092</v>
      </c>
      <c r="N40" s="4"/>
      <c r="O40" s="15">
        <f t="shared" si="5"/>
        <v>0.9962775962198602</v>
      </c>
      <c r="P40" s="16">
        <f t="shared" si="6"/>
        <v>1.4944163943297903</v>
      </c>
      <c r="Q40" s="11">
        <f t="shared" si="7"/>
        <v>54.491599321462694</v>
      </c>
      <c r="R40" s="43"/>
      <c r="S40" s="15">
        <f t="shared" si="9"/>
        <v>256.6875</v>
      </c>
      <c r="U40" s="2">
        <f t="shared" si="10"/>
        <v>0</v>
      </c>
      <c r="V40" s="12">
        <f t="shared" si="11"/>
        <v>54.491599321462694</v>
      </c>
    </row>
    <row r="41" spans="2:22" ht="15" customHeight="1" thickBot="1">
      <c r="B41" s="5" t="s">
        <v>36</v>
      </c>
      <c r="C41" s="41" t="s">
        <v>96</v>
      </c>
      <c r="D41" s="6">
        <v>500</v>
      </c>
      <c r="E41" s="7" t="s">
        <v>29</v>
      </c>
      <c r="G41" s="14">
        <v>190</v>
      </c>
      <c r="H41" s="14">
        <f t="shared" si="8"/>
        <v>2850</v>
      </c>
      <c r="I41" s="36">
        <f t="shared" si="0"/>
        <v>9278.009750697991</v>
      </c>
      <c r="J41" s="15">
        <f t="shared" si="1"/>
        <v>3.43659502117842</v>
      </c>
      <c r="K41" s="16">
        <f t="shared" si="2"/>
        <v>6.283175149040336</v>
      </c>
      <c r="L41" s="15">
        <f t="shared" si="3"/>
        <v>3.078</v>
      </c>
      <c r="M41" s="11">
        <f t="shared" si="4"/>
        <v>48.987970683423015</v>
      </c>
      <c r="N41" s="4"/>
      <c r="O41" s="15">
        <f t="shared" si="5"/>
        <v>1.0177979359201836</v>
      </c>
      <c r="P41" s="16">
        <f t="shared" si="6"/>
        <v>1.5266969038802753</v>
      </c>
      <c r="Q41" s="11">
        <f t="shared" si="7"/>
        <v>55.66865853935663</v>
      </c>
      <c r="R41" s="43"/>
      <c r="S41" s="15">
        <f t="shared" si="9"/>
        <v>270.75</v>
      </c>
      <c r="U41" s="2">
        <f t="shared" si="10"/>
        <v>0</v>
      </c>
      <c r="V41" s="12">
        <f t="shared" si="11"/>
        <v>55.66865853935663</v>
      </c>
    </row>
    <row r="42" spans="2:22" ht="15" customHeight="1" thickBot="1">
      <c r="B42" s="5" t="s">
        <v>37</v>
      </c>
      <c r="C42" s="41" t="s">
        <v>97</v>
      </c>
      <c r="D42" s="6">
        <v>70</v>
      </c>
      <c r="E42" s="7" t="s">
        <v>4</v>
      </c>
      <c r="G42" s="14">
        <v>195</v>
      </c>
      <c r="H42" s="14">
        <f t="shared" si="8"/>
        <v>2925</v>
      </c>
      <c r="I42" s="36">
        <f t="shared" si="0"/>
        <v>9522.167902032148</v>
      </c>
      <c r="J42" s="15">
        <f t="shared" si="1"/>
        <v>3.4916682883966508</v>
      </c>
      <c r="K42" s="16">
        <f t="shared" si="2"/>
        <v>6.383866380282179</v>
      </c>
      <c r="L42" s="15">
        <f t="shared" si="3"/>
        <v>3.1589999999999994</v>
      </c>
      <c r="M42" s="11">
        <f t="shared" si="4"/>
        <v>49.48411842950205</v>
      </c>
      <c r="N42" s="4"/>
      <c r="O42" s="15">
        <f t="shared" si="5"/>
        <v>1.039621527324133</v>
      </c>
      <c r="P42" s="16">
        <f t="shared" si="6"/>
        <v>1.5594322909861993</v>
      </c>
      <c r="Q42" s="11">
        <f t="shared" si="7"/>
        <v>56.86230416889949</v>
      </c>
      <c r="R42" s="43"/>
      <c r="S42" s="15">
        <f t="shared" si="9"/>
        <v>285.1875</v>
      </c>
      <c r="U42" s="2">
        <f t="shared" si="10"/>
        <v>0</v>
      </c>
      <c r="V42" s="12">
        <f t="shared" si="11"/>
        <v>56.86230416889949</v>
      </c>
    </row>
    <row r="43" spans="2:22" ht="15" customHeight="1">
      <c r="B43" s="21" t="s">
        <v>45</v>
      </c>
      <c r="C43" s="42" t="s">
        <v>99</v>
      </c>
      <c r="D43" s="28">
        <f>D26*(D21/100)*D7/(D8/2)*D6*D42/2</f>
        <v>37.8</v>
      </c>
      <c r="E43" s="22" t="s">
        <v>35</v>
      </c>
      <c r="G43" s="14">
        <v>200</v>
      </c>
      <c r="H43" s="14">
        <f t="shared" si="8"/>
        <v>3000</v>
      </c>
      <c r="I43" s="36">
        <f t="shared" si="0"/>
        <v>9766.326053366305</v>
      </c>
      <c r="J43" s="15">
        <f t="shared" si="1"/>
        <v>3.5467415556148816</v>
      </c>
      <c r="K43" s="16">
        <f t="shared" si="2"/>
        <v>6.484557611524023</v>
      </c>
      <c r="L43" s="15">
        <f t="shared" si="3"/>
        <v>3.2399999999999993</v>
      </c>
      <c r="M43" s="11">
        <f t="shared" si="4"/>
        <v>49.964857961043286</v>
      </c>
      <c r="N43" s="4"/>
      <c r="O43" s="15">
        <f t="shared" si="5"/>
        <v>1.0617615633145991</v>
      </c>
      <c r="P43" s="16">
        <f t="shared" si="6"/>
        <v>1.5926423449718987</v>
      </c>
      <c r="Q43" s="11">
        <f t="shared" si="7"/>
        <v>58.073257797419146</v>
      </c>
      <c r="R43" s="43"/>
      <c r="S43" s="15">
        <f t="shared" si="9"/>
        <v>300</v>
      </c>
      <c r="U43" s="2">
        <f t="shared" si="10"/>
        <v>0</v>
      </c>
      <c r="V43" s="12">
        <f t="shared" si="11"/>
        <v>58.073257797419146</v>
      </c>
    </row>
    <row r="44" spans="2:22" ht="15" customHeight="1">
      <c r="B44" s="21" t="s">
        <v>46</v>
      </c>
      <c r="C44" s="42" t="s">
        <v>100</v>
      </c>
      <c r="D44" s="26">
        <f>DEGREES(D43/1000/(D41/1000/100/100))</f>
        <v>43315.609311890235</v>
      </c>
      <c r="E44" s="22" t="s">
        <v>47</v>
      </c>
      <c r="G44" s="14">
        <v>205</v>
      </c>
      <c r="H44" s="14">
        <f t="shared" si="8"/>
        <v>3075</v>
      </c>
      <c r="I44" s="36">
        <f t="shared" si="0"/>
        <v>10010.484204700464</v>
      </c>
      <c r="J44" s="15">
        <f t="shared" si="1"/>
        <v>3.601814822833113</v>
      </c>
      <c r="K44" s="16">
        <f t="shared" si="2"/>
        <v>6.585248842765868</v>
      </c>
      <c r="L44" s="15">
        <f t="shared" si="3"/>
        <v>3.3209999999999997</v>
      </c>
      <c r="M44" s="11">
        <f t="shared" si="4"/>
        <v>50.43089607233654</v>
      </c>
      <c r="N44" s="4"/>
      <c r="O44" s="15">
        <f t="shared" si="5"/>
        <v>1.0842322220450729</v>
      </c>
      <c r="P44" s="16">
        <f t="shared" si="6"/>
        <v>1.6263483330676092</v>
      </c>
      <c r="Q44" s="11">
        <f t="shared" si="7"/>
        <v>59.30229490181276</v>
      </c>
      <c r="R44" s="43"/>
      <c r="S44" s="15">
        <f t="shared" si="9"/>
        <v>315.1875</v>
      </c>
      <c r="U44" s="2">
        <f t="shared" si="10"/>
        <v>0</v>
      </c>
      <c r="V44" s="12">
        <f t="shared" si="11"/>
        <v>59.30229490181276</v>
      </c>
    </row>
    <row r="45" spans="2:22" ht="15" customHeight="1">
      <c r="B45" s="5" t="s">
        <v>49</v>
      </c>
      <c r="C45" s="41" t="s">
        <v>101</v>
      </c>
      <c r="D45" s="29">
        <f>D26*D25*D13*1000/D44*(1+1/D47)</f>
        <v>0.025546585293994693</v>
      </c>
      <c r="E45" s="24" t="s">
        <v>48</v>
      </c>
      <c r="G45" s="14">
        <v>210</v>
      </c>
      <c r="H45" s="14">
        <f t="shared" si="8"/>
        <v>3150</v>
      </c>
      <c r="I45" s="36">
        <f t="shared" si="0"/>
        <v>10254.642356034621</v>
      </c>
      <c r="J45" s="15">
        <f t="shared" si="1"/>
        <v>3.656888090051344</v>
      </c>
      <c r="K45" s="16">
        <f t="shared" si="2"/>
        <v>6.685940074007712</v>
      </c>
      <c r="L45" s="15">
        <f t="shared" si="3"/>
        <v>3.4019999999999992</v>
      </c>
      <c r="M45" s="11">
        <f t="shared" si="4"/>
        <v>50.88289697997187</v>
      </c>
      <c r="N45" s="4"/>
      <c r="O45" s="15">
        <f t="shared" si="5"/>
        <v>1.1070487731390593</v>
      </c>
      <c r="P45" s="16">
        <f t="shared" si="6"/>
        <v>1.6605731597085889</v>
      </c>
      <c r="Q45" s="11">
        <f t="shared" si="7"/>
        <v>60.550250657145035</v>
      </c>
      <c r="R45" s="43"/>
      <c r="S45" s="15">
        <f t="shared" si="9"/>
        <v>330.75</v>
      </c>
      <c r="U45" s="2">
        <f t="shared" si="10"/>
        <v>0</v>
      </c>
      <c r="V45" s="12">
        <f t="shared" si="11"/>
        <v>60.550250657145035</v>
      </c>
    </row>
    <row r="46" spans="2:22" ht="15" customHeight="1">
      <c r="B46" s="21" t="s">
        <v>30</v>
      </c>
      <c r="C46" s="41" t="s">
        <v>102</v>
      </c>
      <c r="D46" s="23">
        <f>D41/(D42/D8*D7)^2/D6</f>
        <v>1.7560090702947848</v>
      </c>
      <c r="E46" s="24" t="s">
        <v>29</v>
      </c>
      <c r="G46" s="14">
        <v>215</v>
      </c>
      <c r="H46" s="14">
        <f t="shared" si="8"/>
        <v>3225</v>
      </c>
      <c r="I46" s="36">
        <f t="shared" si="0"/>
        <v>10498.80050736878</v>
      </c>
      <c r="J46" s="15">
        <f t="shared" si="1"/>
        <v>3.7119613572695753</v>
      </c>
      <c r="K46" s="16">
        <f t="shared" si="2"/>
        <v>6.786631305249557</v>
      </c>
      <c r="L46" s="15">
        <f t="shared" si="3"/>
        <v>3.4829999999999997</v>
      </c>
      <c r="M46" s="11">
        <f t="shared" si="4"/>
        <v>51.32148548140296</v>
      </c>
      <c r="N46" s="4"/>
      <c r="O46" s="15">
        <f t="shared" si="5"/>
        <v>1.1302276990765339</v>
      </c>
      <c r="P46" s="16">
        <f t="shared" si="6"/>
        <v>1.6953415486148007</v>
      </c>
      <c r="Q46" s="11">
        <f t="shared" si="7"/>
        <v>61.81802657590411</v>
      </c>
      <c r="R46" s="43"/>
      <c r="S46" s="15">
        <f t="shared" si="9"/>
        <v>346.6875</v>
      </c>
      <c r="U46" s="2">
        <f t="shared" si="10"/>
        <v>0</v>
      </c>
      <c r="V46" s="12">
        <f t="shared" si="11"/>
        <v>61.81802657590411</v>
      </c>
    </row>
    <row r="47" spans="2:22" ht="15" customHeight="1">
      <c r="B47" s="5" t="s">
        <v>31</v>
      </c>
      <c r="C47" s="41" t="s">
        <v>91</v>
      </c>
      <c r="D47" s="23">
        <f>D46/D15</f>
        <v>2.9762865598216695</v>
      </c>
      <c r="E47" s="22"/>
      <c r="G47" s="14">
        <v>220</v>
      </c>
      <c r="H47" s="14">
        <f t="shared" si="8"/>
        <v>3300</v>
      </c>
      <c r="I47" s="36">
        <f t="shared" si="0"/>
        <v>10742.958658702935</v>
      </c>
      <c r="J47" s="15">
        <f t="shared" si="1"/>
        <v>3.7670346244878057</v>
      </c>
      <c r="K47" s="16">
        <f t="shared" si="2"/>
        <v>6.8873225364914</v>
      </c>
      <c r="L47" s="15">
        <f t="shared" si="3"/>
        <v>3.563999999999999</v>
      </c>
      <c r="M47" s="11">
        <f t="shared" si="4"/>
        <v>51.7472498364452</v>
      </c>
      <c r="N47" s="4"/>
      <c r="O47" s="15">
        <f t="shared" si="5"/>
        <v>1.153786834509365</v>
      </c>
      <c r="P47" s="16">
        <f t="shared" si="6"/>
        <v>1.7306802517640474</v>
      </c>
      <c r="Q47" s="11">
        <f t="shared" si="7"/>
        <v>63.106598127886116</v>
      </c>
      <c r="R47" s="43"/>
      <c r="S47" s="15">
        <f t="shared" si="9"/>
        <v>363</v>
      </c>
      <c r="U47" s="2">
        <f t="shared" si="10"/>
        <v>0</v>
      </c>
      <c r="V47" s="12">
        <f t="shared" si="11"/>
        <v>63.106598127886116</v>
      </c>
    </row>
    <row r="48" spans="7:22" ht="15" customHeight="1">
      <c r="G48" s="14">
        <v>225</v>
      </c>
      <c r="H48" s="14">
        <f t="shared" si="8"/>
        <v>3375</v>
      </c>
      <c r="I48" s="36">
        <f t="shared" si="0"/>
        <v>10987.116810037094</v>
      </c>
      <c r="J48" s="15">
        <f t="shared" si="1"/>
        <v>3.822107891706037</v>
      </c>
      <c r="K48" s="16">
        <f t="shared" si="2"/>
        <v>6.988013767733245</v>
      </c>
      <c r="L48" s="15">
        <f t="shared" si="3"/>
        <v>3.6449999999999996</v>
      </c>
      <c r="M48" s="11">
        <f t="shared" si="4"/>
        <v>52.16074439965443</v>
      </c>
      <c r="N48" s="4"/>
      <c r="O48" s="15">
        <f t="shared" si="5"/>
        <v>1.1777455268526449</v>
      </c>
      <c r="P48" s="16">
        <f t="shared" si="6"/>
        <v>1.7666182902789673</v>
      </c>
      <c r="Q48" s="11">
        <f t="shared" si="7"/>
        <v>64.41702352376953</v>
      </c>
      <c r="R48" s="43"/>
      <c r="S48" s="15">
        <f t="shared" si="9"/>
        <v>379.6875</v>
      </c>
      <c r="U48" s="2">
        <f t="shared" si="10"/>
        <v>0</v>
      </c>
      <c r="V48" s="12">
        <f t="shared" si="11"/>
        <v>64.41702352376953</v>
      </c>
    </row>
    <row r="49" spans="7:22" ht="15" customHeight="1">
      <c r="G49" s="14">
        <v>230</v>
      </c>
      <c r="H49" s="14">
        <f t="shared" si="8"/>
        <v>3450</v>
      </c>
      <c r="I49" s="36">
        <f t="shared" si="0"/>
        <v>11231.274961371253</v>
      </c>
      <c r="J49" s="15">
        <f t="shared" si="1"/>
        <v>3.877181158924268</v>
      </c>
      <c r="K49" s="16">
        <f t="shared" si="2"/>
        <v>7.088704998975089</v>
      </c>
      <c r="L49" s="15">
        <f t="shared" si="3"/>
        <v>3.7259999999999995</v>
      </c>
      <c r="M49" s="11">
        <f t="shared" si="4"/>
        <v>52.56249202835663</v>
      </c>
      <c r="N49" s="4"/>
      <c r="O49" s="15">
        <f t="shared" si="5"/>
        <v>1.2021248222633085</v>
      </c>
      <c r="P49" s="16">
        <f t="shared" si="6"/>
        <v>1.8031872333949628</v>
      </c>
      <c r="Q49" s="11">
        <f t="shared" si="7"/>
        <v>65.75045388725258</v>
      </c>
      <c r="R49" s="43"/>
      <c r="S49" s="15">
        <f t="shared" si="9"/>
        <v>396.75</v>
      </c>
      <c r="U49" s="2">
        <f t="shared" si="10"/>
        <v>0</v>
      </c>
      <c r="V49" s="12">
        <f t="shared" si="11"/>
        <v>65.75045388725258</v>
      </c>
    </row>
    <row r="50" spans="7:22" ht="15" customHeight="1">
      <c r="G50" s="14">
        <v>235</v>
      </c>
      <c r="H50" s="14">
        <f t="shared" si="8"/>
        <v>3525</v>
      </c>
      <c r="I50" s="36">
        <f t="shared" si="0"/>
        <v>11475.43311270541</v>
      </c>
      <c r="J50" s="15">
        <f t="shared" si="1"/>
        <v>3.9322544261424994</v>
      </c>
      <c r="K50" s="16">
        <f t="shared" si="2"/>
        <v>7.189396230216934</v>
      </c>
      <c r="L50" s="15">
        <f t="shared" si="3"/>
        <v>3.8069999999999995</v>
      </c>
      <c r="M50" s="11">
        <f t="shared" si="4"/>
        <v>52.952986288323224</v>
      </c>
      <c r="N50" s="4"/>
      <c r="O50" s="15">
        <f t="shared" si="5"/>
        <v>1.2269476820907386</v>
      </c>
      <c r="P50" s="16">
        <f t="shared" si="6"/>
        <v>1.8404215231361079</v>
      </c>
      <c r="Q50" s="11">
        <f t="shared" si="7"/>
        <v>67.10814509386148</v>
      </c>
      <c r="R50" s="43"/>
      <c r="S50" s="15">
        <f t="shared" si="9"/>
        <v>414.1875</v>
      </c>
      <c r="U50" s="2">
        <f t="shared" si="10"/>
        <v>0</v>
      </c>
      <c r="V50" s="12">
        <f t="shared" si="11"/>
        <v>67.10814509386148</v>
      </c>
    </row>
    <row r="51" spans="7:22" ht="15" customHeight="1">
      <c r="G51" s="14">
        <v>240</v>
      </c>
      <c r="H51" s="14">
        <f t="shared" si="8"/>
        <v>3600</v>
      </c>
      <c r="I51" s="36">
        <f t="shared" si="0"/>
        <v>11719.591264039567</v>
      </c>
      <c r="J51" s="15">
        <f t="shared" si="1"/>
        <v>3.9873276933607302</v>
      </c>
      <c r="K51" s="16">
        <f t="shared" si="2"/>
        <v>7.290087461458778</v>
      </c>
      <c r="L51" s="15">
        <f t="shared" si="3"/>
        <v>3.8879999999999995</v>
      </c>
      <c r="M51" s="11">
        <f t="shared" si="4"/>
        <v>53.33269347665678</v>
      </c>
      <c r="N51" s="4"/>
      <c r="O51" s="15">
        <f t="shared" si="5"/>
        <v>1.2522392361332828</v>
      </c>
      <c r="P51" s="16">
        <f t="shared" si="6"/>
        <v>1.878358854199924</v>
      </c>
      <c r="Q51" s="11">
        <f t="shared" si="7"/>
        <v>68.49147162286566</v>
      </c>
      <c r="R51" s="43"/>
      <c r="S51" s="15">
        <f t="shared" si="9"/>
        <v>432</v>
      </c>
      <c r="U51" s="2">
        <f t="shared" si="10"/>
        <v>0</v>
      </c>
      <c r="V51" s="12">
        <f t="shared" si="11"/>
        <v>68.49147162286566</v>
      </c>
    </row>
    <row r="52" spans="7:22" ht="15" customHeight="1">
      <c r="G52" s="14">
        <v>245</v>
      </c>
      <c r="H52" s="14">
        <f t="shared" si="8"/>
        <v>3675</v>
      </c>
      <c r="I52" s="36">
        <f t="shared" si="0"/>
        <v>11963.749415373724</v>
      </c>
      <c r="J52" s="15">
        <f t="shared" si="1"/>
        <v>4.042400960578961</v>
      </c>
      <c r="K52" s="16">
        <f t="shared" si="2"/>
        <v>7.390778692700621</v>
      </c>
      <c r="L52" s="15">
        <f t="shared" si="3"/>
        <v>3.9689999999999994</v>
      </c>
      <c r="M52" s="11">
        <f t="shared" si="4"/>
        <v>53.70205447931915</v>
      </c>
      <c r="N52" s="4"/>
      <c r="O52" s="15">
        <f t="shared" si="5"/>
        <v>1.278027080652008</v>
      </c>
      <c r="P52" s="16">
        <f t="shared" si="6"/>
        <v>1.917040620978012</v>
      </c>
      <c r="Q52" s="11">
        <f t="shared" si="7"/>
        <v>69.90194285719868</v>
      </c>
      <c r="R52" s="43"/>
      <c r="S52" s="15">
        <f t="shared" si="9"/>
        <v>450.1875</v>
      </c>
      <c r="U52" s="2">
        <f t="shared" si="10"/>
        <v>0</v>
      </c>
      <c r="V52" s="12">
        <f t="shared" si="11"/>
        <v>69.90194285719868</v>
      </c>
    </row>
    <row r="53" spans="7:22" ht="15" customHeight="1">
      <c r="G53" s="14">
        <v>250</v>
      </c>
      <c r="H53" s="14">
        <f t="shared" si="8"/>
        <v>3750</v>
      </c>
      <c r="I53" s="36">
        <f t="shared" si="0"/>
        <v>12207.907566707883</v>
      </c>
      <c r="J53" s="15">
        <f t="shared" si="1"/>
        <v>4.097474227797193</v>
      </c>
      <c r="K53" s="16">
        <f t="shared" si="2"/>
        <v>7.491469923942467</v>
      </c>
      <c r="L53" s="15">
        <f t="shared" si="3"/>
        <v>4.05</v>
      </c>
      <c r="M53" s="11">
        <f t="shared" si="4"/>
        <v>54.06148647885972</v>
      </c>
      <c r="N53" s="4"/>
      <c r="O53" s="15">
        <f t="shared" si="5"/>
        <v>1.3043416312065175</v>
      </c>
      <c r="P53" s="16">
        <f t="shared" si="6"/>
        <v>1.9565124468097763</v>
      </c>
      <c r="Q53" s="11">
        <f t="shared" si="7"/>
        <v>71.34122238188273</v>
      </c>
      <c r="R53" s="43"/>
      <c r="S53" s="15">
        <f t="shared" si="9"/>
        <v>468.75</v>
      </c>
      <c r="U53" s="2">
        <f t="shared" si="10"/>
        <v>3750</v>
      </c>
      <c r="V53" s="12">
        <f t="shared" si="11"/>
        <v>71.34122238188273</v>
      </c>
    </row>
    <row r="54" spans="7:22" ht="15" customHeight="1">
      <c r="G54" s="14">
        <v>255</v>
      </c>
      <c r="H54" s="14">
        <f t="shared" si="8"/>
        <v>3825</v>
      </c>
      <c r="I54" s="36">
        <f t="shared" si="0"/>
        <v>12452.06571804204</v>
      </c>
      <c r="J54" s="15">
        <f t="shared" si="1"/>
        <v>4.1525474950154235</v>
      </c>
      <c r="K54" s="16">
        <f t="shared" si="2"/>
        <v>7.592161155184311</v>
      </c>
      <c r="L54" s="15">
        <f t="shared" si="3"/>
        <v>4.130999999999999</v>
      </c>
      <c r="M54" s="11">
        <f t="shared" si="4"/>
        <v>54.41138452625105</v>
      </c>
      <c r="N54" s="4"/>
      <c r="O54" s="15">
        <f t="shared" si="5"/>
        <v>1.3312165431671767</v>
      </c>
      <c r="P54" s="16">
        <f t="shared" si="6"/>
        <v>1.9968248147507652</v>
      </c>
      <c r="Q54" s="11">
        <f t="shared" si="7"/>
        <v>72.81115098402773</v>
      </c>
      <c r="R54" s="43"/>
      <c r="S54" s="15">
        <f t="shared" si="9"/>
        <v>487.6875</v>
      </c>
      <c r="U54" s="2">
        <f t="shared" si="10"/>
        <v>0</v>
      </c>
      <c r="V54" s="12">
        <f t="shared" si="11"/>
        <v>72.81115098402773</v>
      </c>
    </row>
    <row r="55" spans="7:22" ht="15" customHeight="1">
      <c r="G55" s="14">
        <v>260</v>
      </c>
      <c r="H55" s="14">
        <f t="shared" si="8"/>
        <v>3900</v>
      </c>
      <c r="I55" s="36">
        <f t="shared" si="0"/>
        <v>12696.223869376197</v>
      </c>
      <c r="J55" s="15">
        <f t="shared" si="1"/>
        <v>4.207620762233654</v>
      </c>
      <c r="K55" s="16">
        <f t="shared" si="2"/>
        <v>7.692852386426154</v>
      </c>
      <c r="L55" s="15">
        <f t="shared" si="3"/>
        <v>4.212</v>
      </c>
      <c r="M55" s="11">
        <f t="shared" si="4"/>
        <v>54.75212298928247</v>
      </c>
      <c r="N55" s="4"/>
      <c r="O55" s="15">
        <f t="shared" si="5"/>
        <v>1.3586892164796438</v>
      </c>
      <c r="P55" s="16">
        <f t="shared" si="6"/>
        <v>2.0380338247194656</v>
      </c>
      <c r="Q55" s="11">
        <f t="shared" si="7"/>
        <v>74.31377426102654</v>
      </c>
      <c r="R55" s="43"/>
      <c r="S55" s="15">
        <f t="shared" si="9"/>
        <v>507</v>
      </c>
      <c r="U55" s="2">
        <f t="shared" si="10"/>
        <v>0</v>
      </c>
      <c r="V55" s="12">
        <f t="shared" si="11"/>
        <v>74.31377426102654</v>
      </c>
    </row>
    <row r="56" spans="7:22" ht="15" customHeight="1">
      <c r="G56" s="14">
        <v>265</v>
      </c>
      <c r="H56" s="14">
        <f t="shared" si="8"/>
        <v>3975</v>
      </c>
      <c r="I56" s="36">
        <f t="shared" si="0"/>
        <v>12940.382020710356</v>
      </c>
      <c r="J56" s="15">
        <f t="shared" si="1"/>
        <v>4.262694029451886</v>
      </c>
      <c r="K56" s="16">
        <f t="shared" si="2"/>
        <v>7.793543617668</v>
      </c>
      <c r="L56" s="15">
        <f t="shared" si="3"/>
        <v>4.292999999999999</v>
      </c>
      <c r="M56" s="11">
        <f t="shared" si="4"/>
        <v>55.08405688867575</v>
      </c>
      <c r="N56" s="4"/>
      <c r="O56" s="15">
        <f t="shared" si="5"/>
        <v>1.3868014062806437</v>
      </c>
      <c r="P56" s="16">
        <f t="shared" si="6"/>
        <v>2.0802021094209655</v>
      </c>
      <c r="Q56" s="11">
        <f t="shared" si="7"/>
        <v>75.85137601830517</v>
      </c>
      <c r="R56" s="43"/>
      <c r="S56" s="15">
        <f t="shared" si="9"/>
        <v>526.6875</v>
      </c>
      <c r="U56" s="2">
        <f t="shared" si="10"/>
        <v>0</v>
      </c>
      <c r="V56" s="12">
        <f t="shared" si="11"/>
        <v>75.85137601830517</v>
      </c>
    </row>
    <row r="57" spans="7:22" ht="15" customHeight="1">
      <c r="G57" s="14">
        <v>270</v>
      </c>
      <c r="H57" s="14">
        <f t="shared" si="8"/>
        <v>4050</v>
      </c>
      <c r="I57" s="36">
        <f t="shared" si="0"/>
        <v>13184.540172044512</v>
      </c>
      <c r="J57" s="15">
        <f t="shared" si="1"/>
        <v>4.317767296670116</v>
      </c>
      <c r="K57" s="16">
        <f t="shared" si="2"/>
        <v>7.894234848909843</v>
      </c>
      <c r="L57" s="15">
        <f t="shared" si="3"/>
        <v>4.373999999999999</v>
      </c>
      <c r="M57" s="11">
        <f t="shared" si="4"/>
        <v>55.40752313194771</v>
      </c>
      <c r="N57" s="4"/>
      <c r="O57" s="15">
        <f t="shared" si="5"/>
        <v>1.4155999678297935</v>
      </c>
      <c r="P57" s="16">
        <f t="shared" si="6"/>
        <v>2.12339995174469</v>
      </c>
      <c r="Q57" s="11">
        <f t="shared" si="7"/>
        <v>77.42651901351557</v>
      </c>
      <c r="R57" s="43"/>
      <c r="S57" s="15">
        <f t="shared" si="9"/>
        <v>546.75</v>
      </c>
      <c r="U57" s="2">
        <f t="shared" si="10"/>
        <v>0</v>
      </c>
      <c r="V57" s="12">
        <f t="shared" si="11"/>
        <v>77.42651901351557</v>
      </c>
    </row>
    <row r="58" spans="7:22" ht="15" customHeight="1">
      <c r="G58" s="14">
        <v>275</v>
      </c>
      <c r="H58" s="14">
        <f t="shared" si="8"/>
        <v>4125</v>
      </c>
      <c r="I58" s="36">
        <f t="shared" si="0"/>
        <v>13428.69832337867</v>
      </c>
      <c r="J58" s="15">
        <f t="shared" si="1"/>
        <v>4.372840563888348</v>
      </c>
      <c r="K58" s="16">
        <f t="shared" si="2"/>
        <v>7.9949260801516875</v>
      </c>
      <c r="L58" s="15">
        <f t="shared" si="3"/>
        <v>4.454999999999999</v>
      </c>
      <c r="M58" s="11">
        <f t="shared" si="4"/>
        <v>55.722841654034085</v>
      </c>
      <c r="N58" s="4"/>
      <c r="O58" s="15">
        <f t="shared" si="5"/>
        <v>1.4451377737367281</v>
      </c>
      <c r="P58" s="16">
        <f t="shared" si="6"/>
        <v>2.1677066606050923</v>
      </c>
      <c r="Q58" s="11">
        <f t="shared" si="7"/>
        <v>79.04209512445385</v>
      </c>
      <c r="R58" s="43"/>
      <c r="S58" s="15">
        <f t="shared" si="9"/>
        <v>567.1875</v>
      </c>
      <c r="U58" s="2">
        <f t="shared" si="10"/>
        <v>0</v>
      </c>
      <c r="V58" s="12">
        <f t="shared" si="11"/>
        <v>79.04209512445385</v>
      </c>
    </row>
    <row r="59" spans="7:22" ht="15" customHeight="1">
      <c r="G59" s="14">
        <v>280</v>
      </c>
      <c r="H59" s="14">
        <f t="shared" si="8"/>
        <v>4200</v>
      </c>
      <c r="I59" s="36">
        <f t="shared" si="0"/>
        <v>13672.85647471283</v>
      </c>
      <c r="J59" s="15">
        <f t="shared" si="1"/>
        <v>4.427913831106579</v>
      </c>
      <c r="K59" s="16">
        <f t="shared" si="2"/>
        <v>8.095617311393534</v>
      </c>
      <c r="L59" s="15">
        <f t="shared" si="3"/>
        <v>4.536</v>
      </c>
      <c r="M59" s="11">
        <f t="shared" si="4"/>
        <v>56.030316472792826</v>
      </c>
      <c r="N59" s="4"/>
      <c r="O59" s="15">
        <f t="shared" si="5"/>
        <v>1.4754748548470908</v>
      </c>
      <c r="P59" s="16">
        <f t="shared" si="6"/>
        <v>2.213212282270636</v>
      </c>
      <c r="Q59" s="11">
        <f t="shared" si="7"/>
        <v>80.70138775004429</v>
      </c>
      <c r="R59" s="43"/>
      <c r="S59" s="15">
        <f t="shared" si="9"/>
        <v>588</v>
      </c>
      <c r="U59" s="2">
        <f t="shared" si="10"/>
        <v>0</v>
      </c>
      <c r="V59" s="12">
        <f t="shared" si="11"/>
        <v>80.70138775004429</v>
      </c>
    </row>
    <row r="60" spans="7:22" ht="15" customHeight="1">
      <c r="G60" s="14">
        <v>285</v>
      </c>
      <c r="H60" s="14">
        <f t="shared" si="8"/>
        <v>4275</v>
      </c>
      <c r="I60" s="36">
        <f t="shared" si="0"/>
        <v>13917.014626046986</v>
      </c>
      <c r="J60" s="15">
        <f t="shared" si="1"/>
        <v>4.482987098324809</v>
      </c>
      <c r="K60" s="16">
        <f t="shared" si="2"/>
        <v>8.196308542635375</v>
      </c>
      <c r="L60" s="15">
        <f t="shared" si="3"/>
        <v>4.617</v>
      </c>
      <c r="M60" s="11">
        <f t="shared" si="4"/>
        <v>56.33023666670663</v>
      </c>
      <c r="N60" s="4"/>
      <c r="O60" s="15">
        <f t="shared" si="5"/>
        <v>1.5066798352920838</v>
      </c>
      <c r="P60" s="16">
        <f t="shared" si="6"/>
        <v>2.260019752938126</v>
      </c>
      <c r="Q60" s="11">
        <f t="shared" si="7"/>
        <v>82.40815030065714</v>
      </c>
      <c r="R60" s="43"/>
      <c r="S60" s="15">
        <f t="shared" si="9"/>
        <v>609.1875</v>
      </c>
      <c r="U60" s="2">
        <f t="shared" si="10"/>
        <v>0</v>
      </c>
      <c r="V60" s="12">
        <f t="shared" si="11"/>
        <v>82.40815030065714</v>
      </c>
    </row>
    <row r="61" spans="7:22" ht="15" customHeight="1">
      <c r="G61" s="14">
        <v>290</v>
      </c>
      <c r="H61" s="14">
        <f t="shared" si="8"/>
        <v>4350</v>
      </c>
      <c r="I61" s="36">
        <f t="shared" si="0"/>
        <v>14161.172777381144</v>
      </c>
      <c r="J61" s="15">
        <f t="shared" si="1"/>
        <v>4.538060365543041</v>
      </c>
      <c r="K61" s="16">
        <f t="shared" si="2"/>
        <v>8.296999773877221</v>
      </c>
      <c r="L61" s="15">
        <f t="shared" si="3"/>
        <v>4.697999999999999</v>
      </c>
      <c r="M61" s="11">
        <f t="shared" si="4"/>
        <v>56.622877281393535</v>
      </c>
      <c r="N61" s="4"/>
      <c r="O61" s="15">
        <f t="shared" si="5"/>
        <v>1.5388317600824604</v>
      </c>
      <c r="P61" s="16">
        <f t="shared" si="6"/>
        <v>2.3082476401236907</v>
      </c>
      <c r="Q61" s="11">
        <f t="shared" si="7"/>
        <v>84.16670615872178</v>
      </c>
      <c r="R61" s="43"/>
      <c r="S61" s="15">
        <f t="shared" si="9"/>
        <v>630.75</v>
      </c>
      <c r="U61" s="2">
        <f t="shared" si="10"/>
        <v>0</v>
      </c>
      <c r="V61" s="12">
        <f t="shared" si="11"/>
        <v>84.16670615872178</v>
      </c>
    </row>
    <row r="62" spans="7:22" ht="15" customHeight="1">
      <c r="G62" s="14">
        <v>295</v>
      </c>
      <c r="H62" s="14">
        <f t="shared" si="8"/>
        <v>4425</v>
      </c>
      <c r="I62" s="36">
        <f t="shared" si="0"/>
        <v>14405.3309287153</v>
      </c>
      <c r="J62" s="15">
        <f t="shared" si="1"/>
        <v>4.593133632761271</v>
      </c>
      <c r="K62" s="16">
        <f t="shared" si="2"/>
        <v>8.397691005119063</v>
      </c>
      <c r="L62" s="15">
        <f t="shared" si="3"/>
        <v>4.778999999999999</v>
      </c>
      <c r="M62" s="11">
        <f t="shared" si="4"/>
        <v>56.908500170901945</v>
      </c>
      <c r="N62" s="4"/>
      <c r="O62" s="15">
        <f t="shared" si="5"/>
        <v>1.5720224550520794</v>
      </c>
      <c r="P62" s="16">
        <f t="shared" si="6"/>
        <v>2.358033682578119</v>
      </c>
      <c r="Q62" s="11">
        <f t="shared" si="7"/>
        <v>85.98207775630436</v>
      </c>
      <c r="R62" s="43"/>
      <c r="S62" s="15">
        <f t="shared" si="9"/>
        <v>652.6875</v>
      </c>
      <c r="U62" s="2">
        <f t="shared" si="10"/>
        <v>0</v>
      </c>
      <c r="V62" s="12">
        <f t="shared" si="11"/>
        <v>85.98207775630436</v>
      </c>
    </row>
    <row r="63" spans="7:22" ht="15" customHeight="1">
      <c r="G63" s="14">
        <v>300</v>
      </c>
      <c r="H63" s="14">
        <f t="shared" si="8"/>
        <v>4500</v>
      </c>
      <c r="I63" s="36">
        <f t="shared" si="0"/>
        <v>14649.48908004946</v>
      </c>
      <c r="J63" s="15">
        <f t="shared" si="1"/>
        <v>4.6482068999795025</v>
      </c>
      <c r="K63" s="16">
        <f t="shared" si="2"/>
        <v>8.498382236360909</v>
      </c>
      <c r="L63" s="15">
        <f t="shared" si="3"/>
        <v>4.859999999999999</v>
      </c>
      <c r="M63" s="11">
        <f t="shared" si="4"/>
        <v>57.18735477919735</v>
      </c>
      <c r="N63" s="4"/>
      <c r="O63" s="15">
        <f t="shared" si="5"/>
        <v>1.6063596219128342</v>
      </c>
      <c r="P63" s="16">
        <f t="shared" si="6"/>
        <v>2.409539432869251</v>
      </c>
      <c r="Q63" s="11">
        <f t="shared" si="7"/>
        <v>87.86015585974646</v>
      </c>
      <c r="R63" s="43"/>
      <c r="S63" s="15">
        <f t="shared" si="9"/>
        <v>675</v>
      </c>
      <c r="U63" s="2">
        <f t="shared" si="10"/>
        <v>0</v>
      </c>
      <c r="V63" s="12">
        <f t="shared" si="11"/>
        <v>87.86015585974646</v>
      </c>
    </row>
    <row r="64" spans="7:22" ht="15" customHeight="1">
      <c r="G64" s="14">
        <v>305</v>
      </c>
      <c r="H64" s="14">
        <f t="shared" si="8"/>
        <v>4575</v>
      </c>
      <c r="I64" s="36">
        <f t="shared" si="0"/>
        <v>14893.647231383617</v>
      </c>
      <c r="J64" s="15">
        <f t="shared" si="1"/>
        <v>4.703280167197734</v>
      </c>
      <c r="K64" s="16">
        <f t="shared" si="2"/>
        <v>8.599073467602754</v>
      </c>
      <c r="L64" s="15">
        <f t="shared" si="3"/>
        <v>4.941</v>
      </c>
      <c r="M64" s="11">
        <f t="shared" si="4"/>
        <v>57.45967886674481</v>
      </c>
      <c r="N64" s="4"/>
      <c r="O64" s="15">
        <f t="shared" si="5"/>
        <v>1.6419709693103546</v>
      </c>
      <c r="P64" s="16">
        <f t="shared" si="6"/>
        <v>2.462956453965532</v>
      </c>
      <c r="Q64" s="11">
        <f t="shared" si="7"/>
        <v>89.80792551857041</v>
      </c>
      <c r="R64" s="43"/>
      <c r="S64" s="15">
        <f t="shared" si="9"/>
        <v>697.6875</v>
      </c>
      <c r="U64" s="2">
        <f t="shared" si="10"/>
        <v>0</v>
      </c>
      <c r="V64" s="12">
        <f t="shared" si="11"/>
        <v>89.80792551857041</v>
      </c>
    </row>
    <row r="65" spans="7:22" ht="15" customHeight="1">
      <c r="G65" s="14">
        <v>310</v>
      </c>
      <c r="H65" s="14">
        <f t="shared" si="8"/>
        <v>4650</v>
      </c>
      <c r="I65" s="36">
        <f t="shared" si="0"/>
        <v>15137.805382717774</v>
      </c>
      <c r="J65" s="15">
        <f t="shared" si="1"/>
        <v>4.758353434415964</v>
      </c>
      <c r="K65" s="16">
        <f t="shared" si="2"/>
        <v>8.699764698844596</v>
      </c>
      <c r="L65" s="15">
        <f t="shared" si="3"/>
        <v>5.021999999999999</v>
      </c>
      <c r="M65" s="11">
        <f t="shared" si="4"/>
        <v>57.72569918663392</v>
      </c>
      <c r="N65" s="4"/>
      <c r="O65" s="15">
        <f t="shared" si="5"/>
        <v>1.6790098381486216</v>
      </c>
      <c r="P65" s="16">
        <f t="shared" si="6"/>
        <v>2.5185147572229325</v>
      </c>
      <c r="Q65" s="11">
        <f t="shared" si="7"/>
        <v>91.83377374371673</v>
      </c>
      <c r="R65" s="43"/>
      <c r="S65" s="15">
        <f t="shared" si="9"/>
        <v>720.75</v>
      </c>
      <c r="U65" s="2">
        <f t="shared" si="10"/>
        <v>0</v>
      </c>
      <c r="V65" s="12">
        <f t="shared" si="11"/>
        <v>91.83377374371673</v>
      </c>
    </row>
    <row r="66" spans="7:22" ht="15" customHeight="1">
      <c r="G66" s="14">
        <v>315</v>
      </c>
      <c r="H66" s="14">
        <f t="shared" si="8"/>
        <v>4725</v>
      </c>
      <c r="I66" s="36">
        <f t="shared" si="0"/>
        <v>15381.963534051933</v>
      </c>
      <c r="J66" s="15">
        <f t="shared" si="1"/>
        <v>4.813426701634196</v>
      </c>
      <c r="K66" s="16">
        <f t="shared" si="2"/>
        <v>8.800455930086441</v>
      </c>
      <c r="L66" s="15">
        <f t="shared" si="3"/>
        <v>5.102999999999999</v>
      </c>
      <c r="M66" s="11">
        <f t="shared" si="4"/>
        <v>57.98563211428838</v>
      </c>
      <c r="N66" s="4"/>
      <c r="O66" s="15">
        <f t="shared" si="5"/>
        <v>1.71766304021967</v>
      </c>
      <c r="P66" s="16">
        <f t="shared" si="6"/>
        <v>2.576494560329505</v>
      </c>
      <c r="Q66" s="11">
        <f t="shared" si="7"/>
        <v>93.94791824293952</v>
      </c>
      <c r="R66" s="43"/>
      <c r="S66" s="15">
        <f t="shared" si="9"/>
        <v>744.1875</v>
      </c>
      <c r="U66" s="2">
        <f t="shared" si="10"/>
        <v>0</v>
      </c>
      <c r="V66" s="12">
        <f t="shared" si="11"/>
        <v>93.94791824293952</v>
      </c>
    </row>
    <row r="67" spans="7:22" ht="15" customHeight="1">
      <c r="G67" s="14">
        <v>320</v>
      </c>
      <c r="H67" s="14">
        <f t="shared" si="8"/>
        <v>4800</v>
      </c>
      <c r="I67" s="36">
        <f aca="true" t="shared" si="12" ref="I67:I130">H67*$D$7/($D$8*PI())*60</f>
        <v>15626.12168538609</v>
      </c>
      <c r="J67" s="15">
        <f aca="true" t="shared" si="13" ref="J67:J130">$D$29*($D$13+$D$20)+$D$24/1000*I67</f>
        <v>4.8684999688524275</v>
      </c>
      <c r="K67" s="16">
        <f aca="true" t="shared" si="14" ref="K67:K130">J67*$D$29*$D$6</f>
        <v>8.901147161328288</v>
      </c>
      <c r="L67" s="15">
        <f aca="true" t="shared" si="15" ref="L67:L130">($D$5/1000)*($D$9/1000)*(H67/1000)</f>
        <v>5.183999999999999</v>
      </c>
      <c r="M67" s="11">
        <f aca="true" t="shared" si="16" ref="M67:M130">L67/K67*100</f>
        <v>58.23968423443534</v>
      </c>
      <c r="N67" s="4"/>
      <c r="O67" s="15">
        <f aca="true" t="shared" si="17" ref="O67:O130">($D$18-SQRT($D$18^2-4*$D$19*K67))/(2*$D$19)</f>
        <v>1.7581620777955909</v>
      </c>
      <c r="P67" s="16">
        <f aca="true" t="shared" si="18" ref="P67:P130">O67*$D$19</f>
        <v>2.6372431166933863</v>
      </c>
      <c r="Q67" s="11">
        <f aca="true" t="shared" si="19" ref="Q67:Q130">J67/($D$18-P67)*100</f>
        <v>96.16302107860032</v>
      </c>
      <c r="R67" s="43"/>
      <c r="S67" s="15">
        <f t="shared" si="9"/>
        <v>768</v>
      </c>
      <c r="U67" s="2">
        <f t="shared" si="10"/>
        <v>0</v>
      </c>
      <c r="V67" s="12">
        <f t="shared" si="11"/>
        <v>96.16302107860032</v>
      </c>
    </row>
    <row r="68" spans="7:22" ht="15" customHeight="1">
      <c r="G68" s="14">
        <v>325</v>
      </c>
      <c r="H68" s="14">
        <f t="shared" si="8"/>
        <v>4875</v>
      </c>
      <c r="I68" s="36">
        <f t="shared" si="12"/>
        <v>15870.279836720249</v>
      </c>
      <c r="J68" s="15">
        <f t="shared" si="13"/>
        <v>4.923573236070658</v>
      </c>
      <c r="K68" s="16">
        <f t="shared" si="14"/>
        <v>9.00183839257013</v>
      </c>
      <c r="L68" s="15">
        <f t="shared" si="15"/>
        <v>5.265</v>
      </c>
      <c r="M68" s="11">
        <f t="shared" si="16"/>
        <v>58.48805288868088</v>
      </c>
      <c r="N68" s="4"/>
      <c r="O68" s="15">
        <f t="shared" si="17"/>
        <v>1.8007997182147673</v>
      </c>
      <c r="P68" s="16">
        <f t="shared" si="18"/>
        <v>2.701199577322151</v>
      </c>
      <c r="Q68" s="11">
        <f t="shared" si="19"/>
        <v>98.49509521792646</v>
      </c>
      <c r="R68" s="43"/>
      <c r="S68" s="15">
        <f t="shared" si="9"/>
        <v>792.1875</v>
      </c>
      <c r="U68" s="2">
        <f t="shared" si="10"/>
        <v>0</v>
      </c>
      <c r="V68" s="12">
        <f t="shared" si="11"/>
        <v>98.49509521792646</v>
      </c>
    </row>
    <row r="69" spans="7:22" ht="15" customHeight="1">
      <c r="G69" s="14">
        <v>330</v>
      </c>
      <c r="H69" s="14">
        <f aca="true" t="shared" si="20" ref="H69:H132">IF(V68&lt;100,$D$9*G69/1000,0)</f>
        <v>4950</v>
      </c>
      <c r="I69" s="36">
        <f t="shared" si="12"/>
        <v>16114.437988054406</v>
      </c>
      <c r="J69" s="15">
        <f t="shared" si="13"/>
        <v>4.978646503288889</v>
      </c>
      <c r="K69" s="16">
        <f t="shared" si="14"/>
        <v>9.102529623811975</v>
      </c>
      <c r="L69" s="15">
        <f t="shared" si="15"/>
        <v>5.345999999999999</v>
      </c>
      <c r="M69" s="11">
        <f t="shared" si="16"/>
        <v>58.730926686742166</v>
      </c>
      <c r="N69" s="4"/>
      <c r="O69" s="15">
        <f t="shared" si="17"/>
        <v>1.8459554240483336</v>
      </c>
      <c r="P69" s="16">
        <f t="shared" si="18"/>
        <v>2.7689331360725005</v>
      </c>
      <c r="Q69" s="11">
        <f t="shared" si="19"/>
        <v>100.96489544097346</v>
      </c>
      <c r="R69" s="43"/>
      <c r="S69" s="15">
        <f aca="true" t="shared" si="21" ref="S69:S132">S68+(H68+H69)/2*(G69-G68)/1000</f>
        <v>816.75</v>
      </c>
      <c r="U69" s="2">
        <f aca="true" t="shared" si="22" ref="U69:U132">IF(AND(Q69&gt;=70,Q68&lt;70),H69,0)</f>
        <v>0</v>
      </c>
      <c r="V69" s="12">
        <f aca="true" t="shared" si="23" ref="V69:V132">MAX(Q69,V68)</f>
        <v>100.96489544097346</v>
      </c>
    </row>
    <row r="70" spans="7:22" ht="15" customHeight="1">
      <c r="G70" s="14">
        <v>335</v>
      </c>
      <c r="H70" s="14">
        <f t="shared" si="20"/>
        <v>0</v>
      </c>
      <c r="I70" s="36">
        <f t="shared" si="12"/>
        <v>0</v>
      </c>
      <c r="J70" s="15">
        <f t="shared" si="13"/>
        <v>1.34381086688564</v>
      </c>
      <c r="K70" s="16">
        <f t="shared" si="14"/>
        <v>2.456908361850252</v>
      </c>
      <c r="L70" s="15">
        <f t="shared" si="15"/>
        <v>0</v>
      </c>
      <c r="M70" s="11">
        <f t="shared" si="16"/>
        <v>0</v>
      </c>
      <c r="N70" s="4"/>
      <c r="O70" s="15">
        <f t="shared" si="17"/>
        <v>0.3418433321347738</v>
      </c>
      <c r="P70" s="16">
        <f t="shared" si="18"/>
        <v>0.5127649982021607</v>
      </c>
      <c r="Q70" s="11">
        <f t="shared" si="19"/>
        <v>18.697188370068528</v>
      </c>
      <c r="R70" s="43"/>
      <c r="S70" s="15">
        <f t="shared" si="21"/>
        <v>829.125</v>
      </c>
      <c r="U70" s="2">
        <f t="shared" si="22"/>
        <v>0</v>
      </c>
      <c r="V70" s="12">
        <f t="shared" si="23"/>
        <v>100.96489544097346</v>
      </c>
    </row>
    <row r="71" spans="7:22" ht="15" customHeight="1">
      <c r="G71" s="14">
        <v>340</v>
      </c>
      <c r="H71" s="14">
        <f t="shared" si="20"/>
        <v>0</v>
      </c>
      <c r="I71" s="36">
        <f t="shared" si="12"/>
        <v>0</v>
      </c>
      <c r="J71" s="15">
        <f t="shared" si="13"/>
        <v>1.34381086688564</v>
      </c>
      <c r="K71" s="16">
        <f t="shared" si="14"/>
        <v>2.456908361850252</v>
      </c>
      <c r="L71" s="15">
        <f t="shared" si="15"/>
        <v>0</v>
      </c>
      <c r="M71" s="11">
        <f t="shared" si="16"/>
        <v>0</v>
      </c>
      <c r="N71" s="4"/>
      <c r="O71" s="15">
        <f t="shared" si="17"/>
        <v>0.3418433321347738</v>
      </c>
      <c r="P71" s="16">
        <f t="shared" si="18"/>
        <v>0.5127649982021607</v>
      </c>
      <c r="Q71" s="11">
        <f t="shared" si="19"/>
        <v>18.697188370068528</v>
      </c>
      <c r="R71" s="43"/>
      <c r="S71" s="15">
        <f t="shared" si="21"/>
        <v>829.125</v>
      </c>
      <c r="U71" s="2">
        <f t="shared" si="22"/>
        <v>0</v>
      </c>
      <c r="V71" s="12">
        <f t="shared" si="23"/>
        <v>100.96489544097346</v>
      </c>
    </row>
    <row r="72" spans="7:22" ht="15" customHeight="1">
      <c r="G72" s="14">
        <v>345</v>
      </c>
      <c r="H72" s="14">
        <f t="shared" si="20"/>
        <v>0</v>
      </c>
      <c r="I72" s="36">
        <f t="shared" si="12"/>
        <v>0</v>
      </c>
      <c r="J72" s="15">
        <f t="shared" si="13"/>
        <v>1.34381086688564</v>
      </c>
      <c r="K72" s="16">
        <f t="shared" si="14"/>
        <v>2.456908361850252</v>
      </c>
      <c r="L72" s="15">
        <f t="shared" si="15"/>
        <v>0</v>
      </c>
      <c r="M72" s="11">
        <f t="shared" si="16"/>
        <v>0</v>
      </c>
      <c r="N72" s="4"/>
      <c r="O72" s="15">
        <f t="shared" si="17"/>
        <v>0.3418433321347738</v>
      </c>
      <c r="P72" s="16">
        <f t="shared" si="18"/>
        <v>0.5127649982021607</v>
      </c>
      <c r="Q72" s="11">
        <f t="shared" si="19"/>
        <v>18.697188370068528</v>
      </c>
      <c r="R72" s="43"/>
      <c r="S72" s="15">
        <f t="shared" si="21"/>
        <v>829.125</v>
      </c>
      <c r="U72" s="2">
        <f t="shared" si="22"/>
        <v>0</v>
      </c>
      <c r="V72" s="12">
        <f t="shared" si="23"/>
        <v>100.96489544097346</v>
      </c>
    </row>
    <row r="73" spans="7:22" ht="15" customHeight="1">
      <c r="G73" s="14">
        <v>350</v>
      </c>
      <c r="H73" s="14">
        <f t="shared" si="20"/>
        <v>0</v>
      </c>
      <c r="I73" s="36">
        <f t="shared" si="12"/>
        <v>0</v>
      </c>
      <c r="J73" s="15">
        <f t="shared" si="13"/>
        <v>1.34381086688564</v>
      </c>
      <c r="K73" s="16">
        <f t="shared" si="14"/>
        <v>2.456908361850252</v>
      </c>
      <c r="L73" s="15">
        <f t="shared" si="15"/>
        <v>0</v>
      </c>
      <c r="M73" s="11">
        <f t="shared" si="16"/>
        <v>0</v>
      </c>
      <c r="N73" s="4"/>
      <c r="O73" s="15">
        <f t="shared" si="17"/>
        <v>0.3418433321347738</v>
      </c>
      <c r="P73" s="16">
        <f t="shared" si="18"/>
        <v>0.5127649982021607</v>
      </c>
      <c r="Q73" s="11">
        <f t="shared" si="19"/>
        <v>18.697188370068528</v>
      </c>
      <c r="R73" s="43"/>
      <c r="S73" s="15">
        <f t="shared" si="21"/>
        <v>829.125</v>
      </c>
      <c r="U73" s="2">
        <f t="shared" si="22"/>
        <v>0</v>
      </c>
      <c r="V73" s="12">
        <f t="shared" si="23"/>
        <v>100.96489544097346</v>
      </c>
    </row>
    <row r="74" spans="7:22" ht="15" customHeight="1">
      <c r="G74" s="14">
        <v>355</v>
      </c>
      <c r="H74" s="14">
        <f t="shared" si="20"/>
        <v>0</v>
      </c>
      <c r="I74" s="36">
        <f t="shared" si="12"/>
        <v>0</v>
      </c>
      <c r="J74" s="15">
        <f t="shared" si="13"/>
        <v>1.34381086688564</v>
      </c>
      <c r="K74" s="16">
        <f t="shared" si="14"/>
        <v>2.456908361850252</v>
      </c>
      <c r="L74" s="15">
        <f t="shared" si="15"/>
        <v>0</v>
      </c>
      <c r="M74" s="11">
        <f t="shared" si="16"/>
        <v>0</v>
      </c>
      <c r="N74" s="4"/>
      <c r="O74" s="15">
        <f t="shared" si="17"/>
        <v>0.3418433321347738</v>
      </c>
      <c r="P74" s="16">
        <f t="shared" si="18"/>
        <v>0.5127649982021607</v>
      </c>
      <c r="Q74" s="11">
        <f t="shared" si="19"/>
        <v>18.697188370068528</v>
      </c>
      <c r="R74" s="43"/>
      <c r="S74" s="15">
        <f t="shared" si="21"/>
        <v>829.125</v>
      </c>
      <c r="U74" s="2">
        <f t="shared" si="22"/>
        <v>0</v>
      </c>
      <c r="V74" s="12">
        <f t="shared" si="23"/>
        <v>100.96489544097346</v>
      </c>
    </row>
    <row r="75" spans="7:22" ht="15" customHeight="1">
      <c r="G75" s="14">
        <v>360</v>
      </c>
      <c r="H75" s="14">
        <f t="shared" si="20"/>
        <v>0</v>
      </c>
      <c r="I75" s="36">
        <f t="shared" si="12"/>
        <v>0</v>
      </c>
      <c r="J75" s="15">
        <f t="shared" si="13"/>
        <v>1.34381086688564</v>
      </c>
      <c r="K75" s="16">
        <f t="shared" si="14"/>
        <v>2.456908361850252</v>
      </c>
      <c r="L75" s="15">
        <f t="shared" si="15"/>
        <v>0</v>
      </c>
      <c r="M75" s="11">
        <f t="shared" si="16"/>
        <v>0</v>
      </c>
      <c r="N75" s="4"/>
      <c r="O75" s="15">
        <f t="shared" si="17"/>
        <v>0.3418433321347738</v>
      </c>
      <c r="P75" s="16">
        <f t="shared" si="18"/>
        <v>0.5127649982021607</v>
      </c>
      <c r="Q75" s="11">
        <f t="shared" si="19"/>
        <v>18.697188370068528</v>
      </c>
      <c r="R75" s="43"/>
      <c r="S75" s="15">
        <f t="shared" si="21"/>
        <v>829.125</v>
      </c>
      <c r="U75" s="2">
        <f t="shared" si="22"/>
        <v>0</v>
      </c>
      <c r="V75" s="12">
        <f t="shared" si="23"/>
        <v>100.96489544097346</v>
      </c>
    </row>
    <row r="76" spans="7:22" ht="15" customHeight="1">
      <c r="G76" s="14">
        <v>365</v>
      </c>
      <c r="H76" s="14">
        <f t="shared" si="20"/>
        <v>0</v>
      </c>
      <c r="I76" s="36">
        <f t="shared" si="12"/>
        <v>0</v>
      </c>
      <c r="J76" s="15">
        <f t="shared" si="13"/>
        <v>1.34381086688564</v>
      </c>
      <c r="K76" s="16">
        <f t="shared" si="14"/>
        <v>2.456908361850252</v>
      </c>
      <c r="L76" s="15">
        <f t="shared" si="15"/>
        <v>0</v>
      </c>
      <c r="M76" s="11">
        <f t="shared" si="16"/>
        <v>0</v>
      </c>
      <c r="N76" s="4"/>
      <c r="O76" s="15">
        <f t="shared" si="17"/>
        <v>0.3418433321347738</v>
      </c>
      <c r="P76" s="16">
        <f t="shared" si="18"/>
        <v>0.5127649982021607</v>
      </c>
      <c r="Q76" s="11">
        <f t="shared" si="19"/>
        <v>18.697188370068528</v>
      </c>
      <c r="R76" s="43"/>
      <c r="S76" s="15">
        <f t="shared" si="21"/>
        <v>829.125</v>
      </c>
      <c r="U76" s="2">
        <f t="shared" si="22"/>
        <v>0</v>
      </c>
      <c r="V76" s="12">
        <f t="shared" si="23"/>
        <v>100.96489544097346</v>
      </c>
    </row>
    <row r="77" spans="7:22" ht="15" customHeight="1">
      <c r="G77" s="14">
        <v>370</v>
      </c>
      <c r="H77" s="14">
        <f t="shared" si="20"/>
        <v>0</v>
      </c>
      <c r="I77" s="36">
        <f t="shared" si="12"/>
        <v>0</v>
      </c>
      <c r="J77" s="15">
        <f t="shared" si="13"/>
        <v>1.34381086688564</v>
      </c>
      <c r="K77" s="16">
        <f t="shared" si="14"/>
        <v>2.456908361850252</v>
      </c>
      <c r="L77" s="15">
        <f t="shared" si="15"/>
        <v>0</v>
      </c>
      <c r="M77" s="11">
        <f t="shared" si="16"/>
        <v>0</v>
      </c>
      <c r="N77" s="4"/>
      <c r="O77" s="15">
        <f t="shared" si="17"/>
        <v>0.3418433321347738</v>
      </c>
      <c r="P77" s="16">
        <f t="shared" si="18"/>
        <v>0.5127649982021607</v>
      </c>
      <c r="Q77" s="11">
        <f t="shared" si="19"/>
        <v>18.697188370068528</v>
      </c>
      <c r="R77" s="43"/>
      <c r="S77" s="15">
        <f t="shared" si="21"/>
        <v>829.125</v>
      </c>
      <c r="U77" s="2">
        <f t="shared" si="22"/>
        <v>0</v>
      </c>
      <c r="V77" s="12">
        <f t="shared" si="23"/>
        <v>100.96489544097346</v>
      </c>
    </row>
    <row r="78" spans="7:22" ht="15" customHeight="1">
      <c r="G78" s="14">
        <v>375</v>
      </c>
      <c r="H78" s="14">
        <f t="shared" si="20"/>
        <v>0</v>
      </c>
      <c r="I78" s="36">
        <f t="shared" si="12"/>
        <v>0</v>
      </c>
      <c r="J78" s="15">
        <f t="shared" si="13"/>
        <v>1.34381086688564</v>
      </c>
      <c r="K78" s="16">
        <f t="shared" si="14"/>
        <v>2.456908361850252</v>
      </c>
      <c r="L78" s="15">
        <f t="shared" si="15"/>
        <v>0</v>
      </c>
      <c r="M78" s="11">
        <f t="shared" si="16"/>
        <v>0</v>
      </c>
      <c r="N78" s="4"/>
      <c r="O78" s="15">
        <f t="shared" si="17"/>
        <v>0.3418433321347738</v>
      </c>
      <c r="P78" s="16">
        <f t="shared" si="18"/>
        <v>0.5127649982021607</v>
      </c>
      <c r="Q78" s="11">
        <f t="shared" si="19"/>
        <v>18.697188370068528</v>
      </c>
      <c r="R78" s="43"/>
      <c r="S78" s="15">
        <f t="shared" si="21"/>
        <v>829.125</v>
      </c>
      <c r="U78" s="2">
        <f t="shared" si="22"/>
        <v>0</v>
      </c>
      <c r="V78" s="12">
        <f t="shared" si="23"/>
        <v>100.96489544097346</v>
      </c>
    </row>
    <row r="79" spans="7:22" ht="15" customHeight="1">
      <c r="G79" s="14">
        <v>380</v>
      </c>
      <c r="H79" s="14">
        <f t="shared" si="20"/>
        <v>0</v>
      </c>
      <c r="I79" s="36">
        <f t="shared" si="12"/>
        <v>0</v>
      </c>
      <c r="J79" s="15">
        <f t="shared" si="13"/>
        <v>1.34381086688564</v>
      </c>
      <c r="K79" s="16">
        <f t="shared" si="14"/>
        <v>2.456908361850252</v>
      </c>
      <c r="L79" s="15">
        <f t="shared" si="15"/>
        <v>0</v>
      </c>
      <c r="M79" s="11">
        <f t="shared" si="16"/>
        <v>0</v>
      </c>
      <c r="N79" s="4"/>
      <c r="O79" s="15">
        <f t="shared" si="17"/>
        <v>0.3418433321347738</v>
      </c>
      <c r="P79" s="16">
        <f t="shared" si="18"/>
        <v>0.5127649982021607</v>
      </c>
      <c r="Q79" s="11">
        <f t="shared" si="19"/>
        <v>18.697188370068528</v>
      </c>
      <c r="R79" s="43"/>
      <c r="S79" s="15">
        <f t="shared" si="21"/>
        <v>829.125</v>
      </c>
      <c r="U79" s="2">
        <f t="shared" si="22"/>
        <v>0</v>
      </c>
      <c r="V79" s="12">
        <f t="shared" si="23"/>
        <v>100.96489544097346</v>
      </c>
    </row>
    <row r="80" spans="7:22" ht="15" customHeight="1">
      <c r="G80" s="14">
        <v>385</v>
      </c>
      <c r="H80" s="14">
        <f t="shared" si="20"/>
        <v>0</v>
      </c>
      <c r="I80" s="36">
        <f t="shared" si="12"/>
        <v>0</v>
      </c>
      <c r="J80" s="15">
        <f t="shared" si="13"/>
        <v>1.34381086688564</v>
      </c>
      <c r="K80" s="16">
        <f t="shared" si="14"/>
        <v>2.456908361850252</v>
      </c>
      <c r="L80" s="15">
        <f t="shared" si="15"/>
        <v>0</v>
      </c>
      <c r="M80" s="11">
        <f t="shared" si="16"/>
        <v>0</v>
      </c>
      <c r="N80" s="4"/>
      <c r="O80" s="15">
        <f t="shared" si="17"/>
        <v>0.3418433321347738</v>
      </c>
      <c r="P80" s="16">
        <f t="shared" si="18"/>
        <v>0.5127649982021607</v>
      </c>
      <c r="Q80" s="11">
        <f t="shared" si="19"/>
        <v>18.697188370068528</v>
      </c>
      <c r="R80" s="43"/>
      <c r="S80" s="15">
        <f t="shared" si="21"/>
        <v>829.125</v>
      </c>
      <c r="U80" s="2">
        <f t="shared" si="22"/>
        <v>0</v>
      </c>
      <c r="V80" s="12">
        <f t="shared" si="23"/>
        <v>100.96489544097346</v>
      </c>
    </row>
    <row r="81" spans="7:22" ht="15" customHeight="1">
      <c r="G81" s="14">
        <v>390</v>
      </c>
      <c r="H81" s="14">
        <f t="shared" si="20"/>
        <v>0</v>
      </c>
      <c r="I81" s="36">
        <f t="shared" si="12"/>
        <v>0</v>
      </c>
      <c r="J81" s="15">
        <f t="shared" si="13"/>
        <v>1.34381086688564</v>
      </c>
      <c r="K81" s="16">
        <f t="shared" si="14"/>
        <v>2.456908361850252</v>
      </c>
      <c r="L81" s="15">
        <f t="shared" si="15"/>
        <v>0</v>
      </c>
      <c r="M81" s="11">
        <f t="shared" si="16"/>
        <v>0</v>
      </c>
      <c r="N81" s="4"/>
      <c r="O81" s="15">
        <f t="shared" si="17"/>
        <v>0.3418433321347738</v>
      </c>
      <c r="P81" s="16">
        <f t="shared" si="18"/>
        <v>0.5127649982021607</v>
      </c>
      <c r="Q81" s="11">
        <f t="shared" si="19"/>
        <v>18.697188370068528</v>
      </c>
      <c r="R81" s="43"/>
      <c r="S81" s="15">
        <f t="shared" si="21"/>
        <v>829.125</v>
      </c>
      <c r="U81" s="2">
        <f t="shared" si="22"/>
        <v>0</v>
      </c>
      <c r="V81" s="12">
        <f t="shared" si="23"/>
        <v>100.96489544097346</v>
      </c>
    </row>
    <row r="82" spans="7:22" ht="15" customHeight="1">
      <c r="G82" s="14">
        <v>395</v>
      </c>
      <c r="H82" s="14">
        <f t="shared" si="20"/>
        <v>0</v>
      </c>
      <c r="I82" s="36">
        <f t="shared" si="12"/>
        <v>0</v>
      </c>
      <c r="J82" s="15">
        <f t="shared" si="13"/>
        <v>1.34381086688564</v>
      </c>
      <c r="K82" s="16">
        <f t="shared" si="14"/>
        <v>2.456908361850252</v>
      </c>
      <c r="L82" s="15">
        <f t="shared" si="15"/>
        <v>0</v>
      </c>
      <c r="M82" s="11">
        <f t="shared" si="16"/>
        <v>0</v>
      </c>
      <c r="N82" s="4"/>
      <c r="O82" s="15">
        <f t="shared" si="17"/>
        <v>0.3418433321347738</v>
      </c>
      <c r="P82" s="16">
        <f t="shared" si="18"/>
        <v>0.5127649982021607</v>
      </c>
      <c r="Q82" s="11">
        <f t="shared" si="19"/>
        <v>18.697188370068528</v>
      </c>
      <c r="R82" s="43"/>
      <c r="S82" s="15">
        <f t="shared" si="21"/>
        <v>829.125</v>
      </c>
      <c r="U82" s="2">
        <f t="shared" si="22"/>
        <v>0</v>
      </c>
      <c r="V82" s="12">
        <f t="shared" si="23"/>
        <v>100.96489544097346</v>
      </c>
    </row>
    <row r="83" spans="7:22" ht="15" customHeight="1">
      <c r="G83" s="14">
        <v>400</v>
      </c>
      <c r="H83" s="14">
        <f t="shared" si="20"/>
        <v>0</v>
      </c>
      <c r="I83" s="36">
        <f t="shared" si="12"/>
        <v>0</v>
      </c>
      <c r="J83" s="15">
        <f t="shared" si="13"/>
        <v>1.34381086688564</v>
      </c>
      <c r="K83" s="16">
        <f t="shared" si="14"/>
        <v>2.456908361850252</v>
      </c>
      <c r="L83" s="15">
        <f t="shared" si="15"/>
        <v>0</v>
      </c>
      <c r="M83" s="11">
        <f t="shared" si="16"/>
        <v>0</v>
      </c>
      <c r="N83" s="4"/>
      <c r="O83" s="15">
        <f t="shared" si="17"/>
        <v>0.3418433321347738</v>
      </c>
      <c r="P83" s="16">
        <f t="shared" si="18"/>
        <v>0.5127649982021607</v>
      </c>
      <c r="Q83" s="11">
        <f t="shared" si="19"/>
        <v>18.697188370068528</v>
      </c>
      <c r="R83" s="43"/>
      <c r="S83" s="15">
        <f t="shared" si="21"/>
        <v>829.125</v>
      </c>
      <c r="U83" s="2">
        <f t="shared" si="22"/>
        <v>0</v>
      </c>
      <c r="V83" s="12">
        <f t="shared" si="23"/>
        <v>100.96489544097346</v>
      </c>
    </row>
    <row r="84" spans="7:22" ht="15" customHeight="1">
      <c r="G84" s="14">
        <v>405</v>
      </c>
      <c r="H84" s="14">
        <f t="shared" si="20"/>
        <v>0</v>
      </c>
      <c r="I84" s="36">
        <f t="shared" si="12"/>
        <v>0</v>
      </c>
      <c r="J84" s="15">
        <f t="shared" si="13"/>
        <v>1.34381086688564</v>
      </c>
      <c r="K84" s="16">
        <f t="shared" si="14"/>
        <v>2.456908361850252</v>
      </c>
      <c r="L84" s="15">
        <f t="shared" si="15"/>
        <v>0</v>
      </c>
      <c r="M84" s="11">
        <f t="shared" si="16"/>
        <v>0</v>
      </c>
      <c r="N84" s="4"/>
      <c r="O84" s="15">
        <f t="shared" si="17"/>
        <v>0.3418433321347738</v>
      </c>
      <c r="P84" s="16">
        <f t="shared" si="18"/>
        <v>0.5127649982021607</v>
      </c>
      <c r="Q84" s="11">
        <f t="shared" si="19"/>
        <v>18.697188370068528</v>
      </c>
      <c r="R84" s="43"/>
      <c r="S84" s="15">
        <f t="shared" si="21"/>
        <v>829.125</v>
      </c>
      <c r="U84" s="2">
        <f t="shared" si="22"/>
        <v>0</v>
      </c>
      <c r="V84" s="12">
        <f t="shared" si="23"/>
        <v>100.96489544097346</v>
      </c>
    </row>
    <row r="85" spans="7:22" ht="15" customHeight="1">
      <c r="G85" s="14">
        <v>410</v>
      </c>
      <c r="H85" s="14">
        <f t="shared" si="20"/>
        <v>0</v>
      </c>
      <c r="I85" s="36">
        <f t="shared" si="12"/>
        <v>0</v>
      </c>
      <c r="J85" s="15">
        <f t="shared" si="13"/>
        <v>1.34381086688564</v>
      </c>
      <c r="K85" s="16">
        <f t="shared" si="14"/>
        <v>2.456908361850252</v>
      </c>
      <c r="L85" s="15">
        <f t="shared" si="15"/>
        <v>0</v>
      </c>
      <c r="M85" s="11">
        <f t="shared" si="16"/>
        <v>0</v>
      </c>
      <c r="N85" s="4"/>
      <c r="O85" s="15">
        <f t="shared" si="17"/>
        <v>0.3418433321347738</v>
      </c>
      <c r="P85" s="16">
        <f t="shared" si="18"/>
        <v>0.5127649982021607</v>
      </c>
      <c r="Q85" s="11">
        <f t="shared" si="19"/>
        <v>18.697188370068528</v>
      </c>
      <c r="R85" s="43"/>
      <c r="S85" s="15">
        <f t="shared" si="21"/>
        <v>829.125</v>
      </c>
      <c r="U85" s="2">
        <f t="shared" si="22"/>
        <v>0</v>
      </c>
      <c r="V85" s="12">
        <f t="shared" si="23"/>
        <v>100.96489544097346</v>
      </c>
    </row>
    <row r="86" spans="7:22" ht="15" customHeight="1">
      <c r="G86" s="14">
        <v>415</v>
      </c>
      <c r="H86" s="14">
        <f t="shared" si="20"/>
        <v>0</v>
      </c>
      <c r="I86" s="36">
        <f t="shared" si="12"/>
        <v>0</v>
      </c>
      <c r="J86" s="15">
        <f t="shared" si="13"/>
        <v>1.34381086688564</v>
      </c>
      <c r="K86" s="16">
        <f t="shared" si="14"/>
        <v>2.456908361850252</v>
      </c>
      <c r="L86" s="15">
        <f t="shared" si="15"/>
        <v>0</v>
      </c>
      <c r="M86" s="11">
        <f t="shared" si="16"/>
        <v>0</v>
      </c>
      <c r="N86" s="4"/>
      <c r="O86" s="15">
        <f t="shared" si="17"/>
        <v>0.3418433321347738</v>
      </c>
      <c r="P86" s="16">
        <f t="shared" si="18"/>
        <v>0.5127649982021607</v>
      </c>
      <c r="Q86" s="11">
        <f t="shared" si="19"/>
        <v>18.697188370068528</v>
      </c>
      <c r="R86" s="43"/>
      <c r="S86" s="15">
        <f t="shared" si="21"/>
        <v>829.125</v>
      </c>
      <c r="U86" s="2">
        <f t="shared" si="22"/>
        <v>0</v>
      </c>
      <c r="V86" s="12">
        <f t="shared" si="23"/>
        <v>100.96489544097346</v>
      </c>
    </row>
    <row r="87" spans="7:22" ht="15" customHeight="1">
      <c r="G87" s="14">
        <v>420</v>
      </c>
      <c r="H87" s="14">
        <f t="shared" si="20"/>
        <v>0</v>
      </c>
      <c r="I87" s="36">
        <f t="shared" si="12"/>
        <v>0</v>
      </c>
      <c r="J87" s="15">
        <f t="shared" si="13"/>
        <v>1.34381086688564</v>
      </c>
      <c r="K87" s="16">
        <f t="shared" si="14"/>
        <v>2.456908361850252</v>
      </c>
      <c r="L87" s="15">
        <f t="shared" si="15"/>
        <v>0</v>
      </c>
      <c r="M87" s="11">
        <f t="shared" si="16"/>
        <v>0</v>
      </c>
      <c r="N87" s="4"/>
      <c r="O87" s="15">
        <f t="shared" si="17"/>
        <v>0.3418433321347738</v>
      </c>
      <c r="P87" s="16">
        <f t="shared" si="18"/>
        <v>0.5127649982021607</v>
      </c>
      <c r="Q87" s="11">
        <f t="shared" si="19"/>
        <v>18.697188370068528</v>
      </c>
      <c r="R87" s="43"/>
      <c r="S87" s="15">
        <f t="shared" si="21"/>
        <v>829.125</v>
      </c>
      <c r="U87" s="2">
        <f t="shared" si="22"/>
        <v>0</v>
      </c>
      <c r="V87" s="12">
        <f t="shared" si="23"/>
        <v>100.96489544097346</v>
      </c>
    </row>
    <row r="88" spans="7:22" ht="15" customHeight="1">
      <c r="G88" s="14">
        <v>425</v>
      </c>
      <c r="H88" s="14">
        <f t="shared" si="20"/>
        <v>0</v>
      </c>
      <c r="I88" s="36">
        <f t="shared" si="12"/>
        <v>0</v>
      </c>
      <c r="J88" s="15">
        <f t="shared" si="13"/>
        <v>1.34381086688564</v>
      </c>
      <c r="K88" s="16">
        <f t="shared" si="14"/>
        <v>2.456908361850252</v>
      </c>
      <c r="L88" s="15">
        <f t="shared" si="15"/>
        <v>0</v>
      </c>
      <c r="M88" s="11">
        <f t="shared" si="16"/>
        <v>0</v>
      </c>
      <c r="N88" s="4"/>
      <c r="O88" s="15">
        <f t="shared" si="17"/>
        <v>0.3418433321347738</v>
      </c>
      <c r="P88" s="16">
        <f t="shared" si="18"/>
        <v>0.5127649982021607</v>
      </c>
      <c r="Q88" s="11">
        <f t="shared" si="19"/>
        <v>18.697188370068528</v>
      </c>
      <c r="R88" s="43"/>
      <c r="S88" s="15">
        <f t="shared" si="21"/>
        <v>829.125</v>
      </c>
      <c r="U88" s="2">
        <f t="shared" si="22"/>
        <v>0</v>
      </c>
      <c r="V88" s="12">
        <f t="shared" si="23"/>
        <v>100.96489544097346</v>
      </c>
    </row>
    <row r="89" spans="7:22" ht="15" customHeight="1">
      <c r="G89" s="14">
        <v>430</v>
      </c>
      <c r="H89" s="14">
        <f t="shared" si="20"/>
        <v>0</v>
      </c>
      <c r="I89" s="36">
        <f t="shared" si="12"/>
        <v>0</v>
      </c>
      <c r="J89" s="15">
        <f t="shared" si="13"/>
        <v>1.34381086688564</v>
      </c>
      <c r="K89" s="16">
        <f t="shared" si="14"/>
        <v>2.456908361850252</v>
      </c>
      <c r="L89" s="15">
        <f t="shared" si="15"/>
        <v>0</v>
      </c>
      <c r="M89" s="11">
        <f t="shared" si="16"/>
        <v>0</v>
      </c>
      <c r="N89" s="4"/>
      <c r="O89" s="15">
        <f t="shared" si="17"/>
        <v>0.3418433321347738</v>
      </c>
      <c r="P89" s="16">
        <f t="shared" si="18"/>
        <v>0.5127649982021607</v>
      </c>
      <c r="Q89" s="11">
        <f t="shared" si="19"/>
        <v>18.697188370068528</v>
      </c>
      <c r="R89" s="43"/>
      <c r="S89" s="15">
        <f t="shared" si="21"/>
        <v>829.125</v>
      </c>
      <c r="U89" s="2">
        <f t="shared" si="22"/>
        <v>0</v>
      </c>
      <c r="V89" s="12">
        <f t="shared" si="23"/>
        <v>100.96489544097346</v>
      </c>
    </row>
    <row r="90" spans="7:22" ht="15" customHeight="1">
      <c r="G90" s="14">
        <v>435</v>
      </c>
      <c r="H90" s="14">
        <f t="shared" si="20"/>
        <v>0</v>
      </c>
      <c r="I90" s="36">
        <f t="shared" si="12"/>
        <v>0</v>
      </c>
      <c r="J90" s="15">
        <f t="shared" si="13"/>
        <v>1.34381086688564</v>
      </c>
      <c r="K90" s="16">
        <f t="shared" si="14"/>
        <v>2.456908361850252</v>
      </c>
      <c r="L90" s="15">
        <f t="shared" si="15"/>
        <v>0</v>
      </c>
      <c r="M90" s="11">
        <f t="shared" si="16"/>
        <v>0</v>
      </c>
      <c r="N90" s="4"/>
      <c r="O90" s="15">
        <f t="shared" si="17"/>
        <v>0.3418433321347738</v>
      </c>
      <c r="P90" s="16">
        <f t="shared" si="18"/>
        <v>0.5127649982021607</v>
      </c>
      <c r="Q90" s="11">
        <f t="shared" si="19"/>
        <v>18.697188370068528</v>
      </c>
      <c r="R90" s="43"/>
      <c r="S90" s="15">
        <f t="shared" si="21"/>
        <v>829.125</v>
      </c>
      <c r="U90" s="2">
        <f t="shared" si="22"/>
        <v>0</v>
      </c>
      <c r="V90" s="12">
        <f t="shared" si="23"/>
        <v>100.96489544097346</v>
      </c>
    </row>
    <row r="91" spans="7:22" ht="15" customHeight="1">
      <c r="G91" s="14">
        <v>440</v>
      </c>
      <c r="H91" s="14">
        <f t="shared" si="20"/>
        <v>0</v>
      </c>
      <c r="I91" s="36">
        <f t="shared" si="12"/>
        <v>0</v>
      </c>
      <c r="J91" s="15">
        <f t="shared" si="13"/>
        <v>1.34381086688564</v>
      </c>
      <c r="K91" s="16">
        <f t="shared" si="14"/>
        <v>2.456908361850252</v>
      </c>
      <c r="L91" s="15">
        <f t="shared" si="15"/>
        <v>0</v>
      </c>
      <c r="M91" s="11">
        <f t="shared" si="16"/>
        <v>0</v>
      </c>
      <c r="N91" s="4"/>
      <c r="O91" s="15">
        <f t="shared" si="17"/>
        <v>0.3418433321347738</v>
      </c>
      <c r="P91" s="16">
        <f t="shared" si="18"/>
        <v>0.5127649982021607</v>
      </c>
      <c r="Q91" s="11">
        <f t="shared" si="19"/>
        <v>18.697188370068528</v>
      </c>
      <c r="R91" s="43"/>
      <c r="S91" s="15">
        <f t="shared" si="21"/>
        <v>829.125</v>
      </c>
      <c r="U91" s="2">
        <f t="shared" si="22"/>
        <v>0</v>
      </c>
      <c r="V91" s="12">
        <f t="shared" si="23"/>
        <v>100.96489544097346</v>
      </c>
    </row>
    <row r="92" spans="7:22" ht="15" customHeight="1">
      <c r="G92" s="14">
        <v>445</v>
      </c>
      <c r="H92" s="14">
        <f t="shared" si="20"/>
        <v>0</v>
      </c>
      <c r="I92" s="36">
        <f t="shared" si="12"/>
        <v>0</v>
      </c>
      <c r="J92" s="15">
        <f t="shared" si="13"/>
        <v>1.34381086688564</v>
      </c>
      <c r="K92" s="16">
        <f t="shared" si="14"/>
        <v>2.456908361850252</v>
      </c>
      <c r="L92" s="15">
        <f t="shared" si="15"/>
        <v>0</v>
      </c>
      <c r="M92" s="11">
        <f t="shared" si="16"/>
        <v>0</v>
      </c>
      <c r="N92" s="4"/>
      <c r="O92" s="15">
        <f t="shared" si="17"/>
        <v>0.3418433321347738</v>
      </c>
      <c r="P92" s="16">
        <f t="shared" si="18"/>
        <v>0.5127649982021607</v>
      </c>
      <c r="Q92" s="11">
        <f t="shared" si="19"/>
        <v>18.697188370068528</v>
      </c>
      <c r="R92" s="43"/>
      <c r="S92" s="15">
        <f t="shared" si="21"/>
        <v>829.125</v>
      </c>
      <c r="U92" s="2">
        <f t="shared" si="22"/>
        <v>0</v>
      </c>
      <c r="V92" s="12">
        <f t="shared" si="23"/>
        <v>100.96489544097346</v>
      </c>
    </row>
    <row r="93" spans="7:22" ht="15" customHeight="1">
      <c r="G93" s="14">
        <v>450</v>
      </c>
      <c r="H93" s="14">
        <f t="shared" si="20"/>
        <v>0</v>
      </c>
      <c r="I93" s="36">
        <f t="shared" si="12"/>
        <v>0</v>
      </c>
      <c r="J93" s="15">
        <f t="shared" si="13"/>
        <v>1.34381086688564</v>
      </c>
      <c r="K93" s="16">
        <f t="shared" si="14"/>
        <v>2.456908361850252</v>
      </c>
      <c r="L93" s="15">
        <f t="shared" si="15"/>
        <v>0</v>
      </c>
      <c r="M93" s="11">
        <f t="shared" si="16"/>
        <v>0</v>
      </c>
      <c r="N93" s="4"/>
      <c r="O93" s="15">
        <f t="shared" si="17"/>
        <v>0.3418433321347738</v>
      </c>
      <c r="P93" s="16">
        <f t="shared" si="18"/>
        <v>0.5127649982021607</v>
      </c>
      <c r="Q93" s="11">
        <f t="shared" si="19"/>
        <v>18.697188370068528</v>
      </c>
      <c r="R93" s="43"/>
      <c r="S93" s="15">
        <f t="shared" si="21"/>
        <v>829.125</v>
      </c>
      <c r="U93" s="2">
        <f t="shared" si="22"/>
        <v>0</v>
      </c>
      <c r="V93" s="12">
        <f t="shared" si="23"/>
        <v>100.96489544097346</v>
      </c>
    </row>
    <row r="94" spans="7:22" ht="15" customHeight="1">
      <c r="G94" s="14">
        <v>455</v>
      </c>
      <c r="H94" s="14">
        <f t="shared" si="20"/>
        <v>0</v>
      </c>
      <c r="I94" s="36">
        <f t="shared" si="12"/>
        <v>0</v>
      </c>
      <c r="J94" s="15">
        <f t="shared" si="13"/>
        <v>1.34381086688564</v>
      </c>
      <c r="K94" s="16">
        <f t="shared" si="14"/>
        <v>2.456908361850252</v>
      </c>
      <c r="L94" s="15">
        <f t="shared" si="15"/>
        <v>0</v>
      </c>
      <c r="M94" s="11">
        <f t="shared" si="16"/>
        <v>0</v>
      </c>
      <c r="N94" s="4"/>
      <c r="O94" s="15">
        <f t="shared" si="17"/>
        <v>0.3418433321347738</v>
      </c>
      <c r="P94" s="16">
        <f t="shared" si="18"/>
        <v>0.5127649982021607</v>
      </c>
      <c r="Q94" s="11">
        <f t="shared" si="19"/>
        <v>18.697188370068528</v>
      </c>
      <c r="R94" s="43"/>
      <c r="S94" s="15">
        <f t="shared" si="21"/>
        <v>829.125</v>
      </c>
      <c r="U94" s="2">
        <f t="shared" si="22"/>
        <v>0</v>
      </c>
      <c r="V94" s="12">
        <f t="shared" si="23"/>
        <v>100.96489544097346</v>
      </c>
    </row>
    <row r="95" spans="7:22" ht="15" customHeight="1">
      <c r="G95" s="14">
        <v>460</v>
      </c>
      <c r="H95" s="14">
        <f t="shared" si="20"/>
        <v>0</v>
      </c>
      <c r="I95" s="36">
        <f t="shared" si="12"/>
        <v>0</v>
      </c>
      <c r="J95" s="15">
        <f t="shared" si="13"/>
        <v>1.34381086688564</v>
      </c>
      <c r="K95" s="16">
        <f t="shared" si="14"/>
        <v>2.456908361850252</v>
      </c>
      <c r="L95" s="15">
        <f t="shared" si="15"/>
        <v>0</v>
      </c>
      <c r="M95" s="11">
        <f t="shared" si="16"/>
        <v>0</v>
      </c>
      <c r="N95" s="4"/>
      <c r="O95" s="15">
        <f t="shared" si="17"/>
        <v>0.3418433321347738</v>
      </c>
      <c r="P95" s="16">
        <f t="shared" si="18"/>
        <v>0.5127649982021607</v>
      </c>
      <c r="Q95" s="11">
        <f t="shared" si="19"/>
        <v>18.697188370068528</v>
      </c>
      <c r="R95" s="43"/>
      <c r="S95" s="15">
        <f t="shared" si="21"/>
        <v>829.125</v>
      </c>
      <c r="U95" s="2">
        <f t="shared" si="22"/>
        <v>0</v>
      </c>
      <c r="V95" s="12">
        <f t="shared" si="23"/>
        <v>100.96489544097346</v>
      </c>
    </row>
    <row r="96" spans="7:22" ht="15" customHeight="1">
      <c r="G96" s="14">
        <v>465</v>
      </c>
      <c r="H96" s="14">
        <f t="shared" si="20"/>
        <v>0</v>
      </c>
      <c r="I96" s="36">
        <f t="shared" si="12"/>
        <v>0</v>
      </c>
      <c r="J96" s="15">
        <f t="shared" si="13"/>
        <v>1.34381086688564</v>
      </c>
      <c r="K96" s="16">
        <f t="shared" si="14"/>
        <v>2.456908361850252</v>
      </c>
      <c r="L96" s="15">
        <f t="shared" si="15"/>
        <v>0</v>
      </c>
      <c r="M96" s="11">
        <f t="shared" si="16"/>
        <v>0</v>
      </c>
      <c r="N96" s="4"/>
      <c r="O96" s="15">
        <f t="shared" si="17"/>
        <v>0.3418433321347738</v>
      </c>
      <c r="P96" s="16">
        <f t="shared" si="18"/>
        <v>0.5127649982021607</v>
      </c>
      <c r="Q96" s="11">
        <f t="shared" si="19"/>
        <v>18.697188370068528</v>
      </c>
      <c r="R96" s="43"/>
      <c r="S96" s="15">
        <f t="shared" si="21"/>
        <v>829.125</v>
      </c>
      <c r="U96" s="2">
        <f t="shared" si="22"/>
        <v>0</v>
      </c>
      <c r="V96" s="12">
        <f t="shared" si="23"/>
        <v>100.96489544097346</v>
      </c>
    </row>
    <row r="97" spans="7:22" ht="15" customHeight="1">
      <c r="G97" s="14">
        <v>470</v>
      </c>
      <c r="H97" s="14">
        <f t="shared" si="20"/>
        <v>0</v>
      </c>
      <c r="I97" s="36">
        <f t="shared" si="12"/>
        <v>0</v>
      </c>
      <c r="J97" s="15">
        <f t="shared" si="13"/>
        <v>1.34381086688564</v>
      </c>
      <c r="K97" s="16">
        <f t="shared" si="14"/>
        <v>2.456908361850252</v>
      </c>
      <c r="L97" s="15">
        <f t="shared" si="15"/>
        <v>0</v>
      </c>
      <c r="M97" s="11">
        <f t="shared" si="16"/>
        <v>0</v>
      </c>
      <c r="N97" s="4"/>
      <c r="O97" s="15">
        <f t="shared" si="17"/>
        <v>0.3418433321347738</v>
      </c>
      <c r="P97" s="16">
        <f t="shared" si="18"/>
        <v>0.5127649982021607</v>
      </c>
      <c r="Q97" s="11">
        <f t="shared" si="19"/>
        <v>18.697188370068528</v>
      </c>
      <c r="R97" s="43"/>
      <c r="S97" s="15">
        <f t="shared" si="21"/>
        <v>829.125</v>
      </c>
      <c r="U97" s="2">
        <f t="shared" si="22"/>
        <v>0</v>
      </c>
      <c r="V97" s="12">
        <f t="shared" si="23"/>
        <v>100.96489544097346</v>
      </c>
    </row>
    <row r="98" spans="7:22" ht="15" customHeight="1">
      <c r="G98" s="14">
        <v>475</v>
      </c>
      <c r="H98" s="14">
        <f t="shared" si="20"/>
        <v>0</v>
      </c>
      <c r="I98" s="36">
        <f t="shared" si="12"/>
        <v>0</v>
      </c>
      <c r="J98" s="15">
        <f t="shared" si="13"/>
        <v>1.34381086688564</v>
      </c>
      <c r="K98" s="16">
        <f t="shared" si="14"/>
        <v>2.456908361850252</v>
      </c>
      <c r="L98" s="15">
        <f t="shared" si="15"/>
        <v>0</v>
      </c>
      <c r="M98" s="11">
        <f t="shared" si="16"/>
        <v>0</v>
      </c>
      <c r="N98" s="4"/>
      <c r="O98" s="15">
        <f t="shared" si="17"/>
        <v>0.3418433321347738</v>
      </c>
      <c r="P98" s="16">
        <f t="shared" si="18"/>
        <v>0.5127649982021607</v>
      </c>
      <c r="Q98" s="11">
        <f t="shared" si="19"/>
        <v>18.697188370068528</v>
      </c>
      <c r="R98" s="43"/>
      <c r="S98" s="15">
        <f t="shared" si="21"/>
        <v>829.125</v>
      </c>
      <c r="U98" s="2">
        <f t="shared" si="22"/>
        <v>0</v>
      </c>
      <c r="V98" s="12">
        <f t="shared" si="23"/>
        <v>100.96489544097346</v>
      </c>
    </row>
    <row r="99" spans="7:22" ht="15" customHeight="1">
      <c r="G99" s="14">
        <v>480</v>
      </c>
      <c r="H99" s="14">
        <f t="shared" si="20"/>
        <v>0</v>
      </c>
      <c r="I99" s="36">
        <f t="shared" si="12"/>
        <v>0</v>
      </c>
      <c r="J99" s="15">
        <f t="shared" si="13"/>
        <v>1.34381086688564</v>
      </c>
      <c r="K99" s="16">
        <f t="shared" si="14"/>
        <v>2.456908361850252</v>
      </c>
      <c r="L99" s="15">
        <f t="shared" si="15"/>
        <v>0</v>
      </c>
      <c r="M99" s="11">
        <f t="shared" si="16"/>
        <v>0</v>
      </c>
      <c r="N99" s="4"/>
      <c r="O99" s="15">
        <f t="shared" si="17"/>
        <v>0.3418433321347738</v>
      </c>
      <c r="P99" s="16">
        <f t="shared" si="18"/>
        <v>0.5127649982021607</v>
      </c>
      <c r="Q99" s="11">
        <f t="shared" si="19"/>
        <v>18.697188370068528</v>
      </c>
      <c r="R99" s="43"/>
      <c r="S99" s="15">
        <f t="shared" si="21"/>
        <v>829.125</v>
      </c>
      <c r="U99" s="2">
        <f t="shared" si="22"/>
        <v>0</v>
      </c>
      <c r="V99" s="12">
        <f t="shared" si="23"/>
        <v>100.96489544097346</v>
      </c>
    </row>
    <row r="100" spans="7:22" ht="15" customHeight="1">
      <c r="G100" s="14">
        <v>485</v>
      </c>
      <c r="H100" s="14">
        <f t="shared" si="20"/>
        <v>0</v>
      </c>
      <c r="I100" s="36">
        <f t="shared" si="12"/>
        <v>0</v>
      </c>
      <c r="J100" s="15">
        <f t="shared" si="13"/>
        <v>1.34381086688564</v>
      </c>
      <c r="K100" s="16">
        <f t="shared" si="14"/>
        <v>2.456908361850252</v>
      </c>
      <c r="L100" s="15">
        <f t="shared" si="15"/>
        <v>0</v>
      </c>
      <c r="M100" s="11">
        <f t="shared" si="16"/>
        <v>0</v>
      </c>
      <c r="N100" s="4"/>
      <c r="O100" s="15">
        <f t="shared" si="17"/>
        <v>0.3418433321347738</v>
      </c>
      <c r="P100" s="16">
        <f t="shared" si="18"/>
        <v>0.5127649982021607</v>
      </c>
      <c r="Q100" s="11">
        <f t="shared" si="19"/>
        <v>18.697188370068528</v>
      </c>
      <c r="R100" s="43"/>
      <c r="S100" s="15">
        <f t="shared" si="21"/>
        <v>829.125</v>
      </c>
      <c r="U100" s="2">
        <f t="shared" si="22"/>
        <v>0</v>
      </c>
      <c r="V100" s="12">
        <f t="shared" si="23"/>
        <v>100.96489544097346</v>
      </c>
    </row>
    <row r="101" spans="7:22" ht="15" customHeight="1">
      <c r="G101" s="14">
        <v>490</v>
      </c>
      <c r="H101" s="14">
        <f t="shared" si="20"/>
        <v>0</v>
      </c>
      <c r="I101" s="36">
        <f t="shared" si="12"/>
        <v>0</v>
      </c>
      <c r="J101" s="15">
        <f t="shared" si="13"/>
        <v>1.34381086688564</v>
      </c>
      <c r="K101" s="16">
        <f t="shared" si="14"/>
        <v>2.456908361850252</v>
      </c>
      <c r="L101" s="15">
        <f t="shared" si="15"/>
        <v>0</v>
      </c>
      <c r="M101" s="11">
        <f t="shared" si="16"/>
        <v>0</v>
      </c>
      <c r="N101" s="4"/>
      <c r="O101" s="15">
        <f t="shared" si="17"/>
        <v>0.3418433321347738</v>
      </c>
      <c r="P101" s="16">
        <f t="shared" si="18"/>
        <v>0.5127649982021607</v>
      </c>
      <c r="Q101" s="11">
        <f t="shared" si="19"/>
        <v>18.697188370068528</v>
      </c>
      <c r="R101" s="43"/>
      <c r="S101" s="15">
        <f t="shared" si="21"/>
        <v>829.125</v>
      </c>
      <c r="U101" s="2">
        <f t="shared" si="22"/>
        <v>0</v>
      </c>
      <c r="V101" s="12">
        <f t="shared" si="23"/>
        <v>100.96489544097346</v>
      </c>
    </row>
    <row r="102" spans="7:22" ht="15" customHeight="1">
      <c r="G102" s="14">
        <v>495</v>
      </c>
      <c r="H102" s="14">
        <f t="shared" si="20"/>
        <v>0</v>
      </c>
      <c r="I102" s="36">
        <f t="shared" si="12"/>
        <v>0</v>
      </c>
      <c r="J102" s="15">
        <f t="shared" si="13"/>
        <v>1.34381086688564</v>
      </c>
      <c r="K102" s="16">
        <f t="shared" si="14"/>
        <v>2.456908361850252</v>
      </c>
      <c r="L102" s="15">
        <f t="shared" si="15"/>
        <v>0</v>
      </c>
      <c r="M102" s="11">
        <f t="shared" si="16"/>
        <v>0</v>
      </c>
      <c r="N102" s="4"/>
      <c r="O102" s="15">
        <f t="shared" si="17"/>
        <v>0.3418433321347738</v>
      </c>
      <c r="P102" s="16">
        <f t="shared" si="18"/>
        <v>0.5127649982021607</v>
      </c>
      <c r="Q102" s="11">
        <f t="shared" si="19"/>
        <v>18.697188370068528</v>
      </c>
      <c r="R102" s="43"/>
      <c r="S102" s="15">
        <f t="shared" si="21"/>
        <v>829.125</v>
      </c>
      <c r="U102" s="2">
        <f t="shared" si="22"/>
        <v>0</v>
      </c>
      <c r="V102" s="12">
        <f t="shared" si="23"/>
        <v>100.96489544097346</v>
      </c>
    </row>
    <row r="103" spans="7:22" ht="15" customHeight="1">
      <c r="G103" s="14">
        <v>500</v>
      </c>
      <c r="H103" s="14">
        <f t="shared" si="20"/>
        <v>0</v>
      </c>
      <c r="I103" s="36">
        <f t="shared" si="12"/>
        <v>0</v>
      </c>
      <c r="J103" s="15">
        <f t="shared" si="13"/>
        <v>1.34381086688564</v>
      </c>
      <c r="K103" s="16">
        <f t="shared" si="14"/>
        <v>2.456908361850252</v>
      </c>
      <c r="L103" s="15">
        <f t="shared" si="15"/>
        <v>0</v>
      </c>
      <c r="M103" s="11">
        <f t="shared" si="16"/>
        <v>0</v>
      </c>
      <c r="N103" s="4"/>
      <c r="O103" s="15">
        <f t="shared" si="17"/>
        <v>0.3418433321347738</v>
      </c>
      <c r="P103" s="16">
        <f t="shared" si="18"/>
        <v>0.5127649982021607</v>
      </c>
      <c r="Q103" s="11">
        <f t="shared" si="19"/>
        <v>18.697188370068528</v>
      </c>
      <c r="R103" s="43"/>
      <c r="S103" s="15">
        <f t="shared" si="21"/>
        <v>829.125</v>
      </c>
      <c r="U103" s="2">
        <f t="shared" si="22"/>
        <v>0</v>
      </c>
      <c r="V103" s="12">
        <f t="shared" si="23"/>
        <v>100.96489544097346</v>
      </c>
    </row>
    <row r="104" spans="7:22" ht="15" customHeight="1">
      <c r="G104" s="14">
        <v>505</v>
      </c>
      <c r="H104" s="14">
        <f t="shared" si="20"/>
        <v>0</v>
      </c>
      <c r="I104" s="36">
        <f t="shared" si="12"/>
        <v>0</v>
      </c>
      <c r="J104" s="15">
        <f t="shared" si="13"/>
        <v>1.34381086688564</v>
      </c>
      <c r="K104" s="16">
        <f t="shared" si="14"/>
        <v>2.456908361850252</v>
      </c>
      <c r="L104" s="15">
        <f t="shared" si="15"/>
        <v>0</v>
      </c>
      <c r="M104" s="11">
        <f t="shared" si="16"/>
        <v>0</v>
      </c>
      <c r="N104" s="4"/>
      <c r="O104" s="15">
        <f t="shared" si="17"/>
        <v>0.3418433321347738</v>
      </c>
      <c r="P104" s="16">
        <f t="shared" si="18"/>
        <v>0.5127649982021607</v>
      </c>
      <c r="Q104" s="11">
        <f t="shared" si="19"/>
        <v>18.697188370068528</v>
      </c>
      <c r="R104" s="43"/>
      <c r="S104" s="15">
        <f t="shared" si="21"/>
        <v>829.125</v>
      </c>
      <c r="U104" s="2">
        <f t="shared" si="22"/>
        <v>0</v>
      </c>
      <c r="V104" s="12">
        <f t="shared" si="23"/>
        <v>100.96489544097346</v>
      </c>
    </row>
    <row r="105" spans="7:22" ht="15" customHeight="1">
      <c r="G105" s="14">
        <v>510</v>
      </c>
      <c r="H105" s="14">
        <f t="shared" si="20"/>
        <v>0</v>
      </c>
      <c r="I105" s="36">
        <f t="shared" si="12"/>
        <v>0</v>
      </c>
      <c r="J105" s="15">
        <f t="shared" si="13"/>
        <v>1.34381086688564</v>
      </c>
      <c r="K105" s="16">
        <f t="shared" si="14"/>
        <v>2.456908361850252</v>
      </c>
      <c r="L105" s="15">
        <f t="shared" si="15"/>
        <v>0</v>
      </c>
      <c r="M105" s="11">
        <f t="shared" si="16"/>
        <v>0</v>
      </c>
      <c r="N105" s="4"/>
      <c r="O105" s="15">
        <f t="shared" si="17"/>
        <v>0.3418433321347738</v>
      </c>
      <c r="P105" s="16">
        <f t="shared" si="18"/>
        <v>0.5127649982021607</v>
      </c>
      <c r="Q105" s="11">
        <f t="shared" si="19"/>
        <v>18.697188370068528</v>
      </c>
      <c r="R105" s="43"/>
      <c r="S105" s="15">
        <f t="shared" si="21"/>
        <v>829.125</v>
      </c>
      <c r="U105" s="2">
        <f t="shared" si="22"/>
        <v>0</v>
      </c>
      <c r="V105" s="12">
        <f t="shared" si="23"/>
        <v>100.96489544097346</v>
      </c>
    </row>
    <row r="106" spans="7:22" ht="15" customHeight="1">
      <c r="G106" s="14">
        <v>515</v>
      </c>
      <c r="H106" s="14">
        <f t="shared" si="20"/>
        <v>0</v>
      </c>
      <c r="I106" s="36">
        <f t="shared" si="12"/>
        <v>0</v>
      </c>
      <c r="J106" s="15">
        <f t="shared" si="13"/>
        <v>1.34381086688564</v>
      </c>
      <c r="K106" s="16">
        <f t="shared" si="14"/>
        <v>2.456908361850252</v>
      </c>
      <c r="L106" s="15">
        <f t="shared" si="15"/>
        <v>0</v>
      </c>
      <c r="M106" s="11">
        <f t="shared" si="16"/>
        <v>0</v>
      </c>
      <c r="N106" s="4"/>
      <c r="O106" s="15">
        <f t="shared" si="17"/>
        <v>0.3418433321347738</v>
      </c>
      <c r="P106" s="16">
        <f t="shared" si="18"/>
        <v>0.5127649982021607</v>
      </c>
      <c r="Q106" s="11">
        <f t="shared" si="19"/>
        <v>18.697188370068528</v>
      </c>
      <c r="R106" s="43"/>
      <c r="S106" s="15">
        <f t="shared" si="21"/>
        <v>829.125</v>
      </c>
      <c r="U106" s="2">
        <f t="shared" si="22"/>
        <v>0</v>
      </c>
      <c r="V106" s="12">
        <f t="shared" si="23"/>
        <v>100.96489544097346</v>
      </c>
    </row>
    <row r="107" spans="7:22" ht="15" customHeight="1">
      <c r="G107" s="14">
        <v>520</v>
      </c>
      <c r="H107" s="14">
        <f t="shared" si="20"/>
        <v>0</v>
      </c>
      <c r="I107" s="36">
        <f t="shared" si="12"/>
        <v>0</v>
      </c>
      <c r="J107" s="15">
        <f t="shared" si="13"/>
        <v>1.34381086688564</v>
      </c>
      <c r="K107" s="16">
        <f t="shared" si="14"/>
        <v>2.456908361850252</v>
      </c>
      <c r="L107" s="15">
        <f t="shared" si="15"/>
        <v>0</v>
      </c>
      <c r="M107" s="11">
        <f t="shared" si="16"/>
        <v>0</v>
      </c>
      <c r="N107" s="4"/>
      <c r="O107" s="15">
        <f t="shared" si="17"/>
        <v>0.3418433321347738</v>
      </c>
      <c r="P107" s="16">
        <f t="shared" si="18"/>
        <v>0.5127649982021607</v>
      </c>
      <c r="Q107" s="11">
        <f t="shared" si="19"/>
        <v>18.697188370068528</v>
      </c>
      <c r="R107" s="43"/>
      <c r="S107" s="15">
        <f t="shared" si="21"/>
        <v>829.125</v>
      </c>
      <c r="U107" s="2">
        <f t="shared" si="22"/>
        <v>0</v>
      </c>
      <c r="V107" s="12">
        <f t="shared" si="23"/>
        <v>100.96489544097346</v>
      </c>
    </row>
    <row r="108" spans="7:22" ht="15" customHeight="1">
      <c r="G108" s="14">
        <v>525</v>
      </c>
      <c r="H108" s="14">
        <f t="shared" si="20"/>
        <v>0</v>
      </c>
      <c r="I108" s="36">
        <f t="shared" si="12"/>
        <v>0</v>
      </c>
      <c r="J108" s="15">
        <f t="shared" si="13"/>
        <v>1.34381086688564</v>
      </c>
      <c r="K108" s="16">
        <f t="shared" si="14"/>
        <v>2.456908361850252</v>
      </c>
      <c r="L108" s="15">
        <f t="shared" si="15"/>
        <v>0</v>
      </c>
      <c r="M108" s="11">
        <f t="shared" si="16"/>
        <v>0</v>
      </c>
      <c r="N108" s="4"/>
      <c r="O108" s="15">
        <f t="shared" si="17"/>
        <v>0.3418433321347738</v>
      </c>
      <c r="P108" s="16">
        <f t="shared" si="18"/>
        <v>0.5127649982021607</v>
      </c>
      <c r="Q108" s="11">
        <f t="shared" si="19"/>
        <v>18.697188370068528</v>
      </c>
      <c r="R108" s="43"/>
      <c r="S108" s="15">
        <f t="shared" si="21"/>
        <v>829.125</v>
      </c>
      <c r="U108" s="2">
        <f t="shared" si="22"/>
        <v>0</v>
      </c>
      <c r="V108" s="12">
        <f t="shared" si="23"/>
        <v>100.96489544097346</v>
      </c>
    </row>
    <row r="109" spans="7:22" ht="15" customHeight="1">
      <c r="G109" s="14">
        <v>530</v>
      </c>
      <c r="H109" s="14">
        <f t="shared" si="20"/>
        <v>0</v>
      </c>
      <c r="I109" s="36">
        <f t="shared" si="12"/>
        <v>0</v>
      </c>
      <c r="J109" s="15">
        <f t="shared" si="13"/>
        <v>1.34381086688564</v>
      </c>
      <c r="K109" s="16">
        <f t="shared" si="14"/>
        <v>2.456908361850252</v>
      </c>
      <c r="L109" s="15">
        <f t="shared" si="15"/>
        <v>0</v>
      </c>
      <c r="M109" s="11">
        <f t="shared" si="16"/>
        <v>0</v>
      </c>
      <c r="N109" s="4"/>
      <c r="O109" s="15">
        <f t="shared" si="17"/>
        <v>0.3418433321347738</v>
      </c>
      <c r="P109" s="16">
        <f t="shared" si="18"/>
        <v>0.5127649982021607</v>
      </c>
      <c r="Q109" s="11">
        <f t="shared" si="19"/>
        <v>18.697188370068528</v>
      </c>
      <c r="R109" s="43"/>
      <c r="S109" s="15">
        <f t="shared" si="21"/>
        <v>829.125</v>
      </c>
      <c r="U109" s="2">
        <f t="shared" si="22"/>
        <v>0</v>
      </c>
      <c r="V109" s="12">
        <f t="shared" si="23"/>
        <v>100.96489544097346</v>
      </c>
    </row>
    <row r="110" spans="7:22" ht="15" customHeight="1">
      <c r="G110" s="14">
        <v>535</v>
      </c>
      <c r="H110" s="14">
        <f t="shared" si="20"/>
        <v>0</v>
      </c>
      <c r="I110" s="36">
        <f t="shared" si="12"/>
        <v>0</v>
      </c>
      <c r="J110" s="15">
        <f t="shared" si="13"/>
        <v>1.34381086688564</v>
      </c>
      <c r="K110" s="16">
        <f t="shared" si="14"/>
        <v>2.456908361850252</v>
      </c>
      <c r="L110" s="15">
        <f t="shared" si="15"/>
        <v>0</v>
      </c>
      <c r="M110" s="11">
        <f t="shared" si="16"/>
        <v>0</v>
      </c>
      <c r="N110" s="4"/>
      <c r="O110" s="15">
        <f t="shared" si="17"/>
        <v>0.3418433321347738</v>
      </c>
      <c r="P110" s="16">
        <f t="shared" si="18"/>
        <v>0.5127649982021607</v>
      </c>
      <c r="Q110" s="11">
        <f t="shared" si="19"/>
        <v>18.697188370068528</v>
      </c>
      <c r="R110" s="43"/>
      <c r="S110" s="15">
        <f t="shared" si="21"/>
        <v>829.125</v>
      </c>
      <c r="U110" s="2">
        <f t="shared" si="22"/>
        <v>0</v>
      </c>
      <c r="V110" s="12">
        <f t="shared" si="23"/>
        <v>100.96489544097346</v>
      </c>
    </row>
    <row r="111" spans="7:22" ht="15" customHeight="1">
      <c r="G111" s="14">
        <v>540</v>
      </c>
      <c r="H111" s="14">
        <f t="shared" si="20"/>
        <v>0</v>
      </c>
      <c r="I111" s="36">
        <f t="shared" si="12"/>
        <v>0</v>
      </c>
      <c r="J111" s="15">
        <f t="shared" si="13"/>
        <v>1.34381086688564</v>
      </c>
      <c r="K111" s="16">
        <f t="shared" si="14"/>
        <v>2.456908361850252</v>
      </c>
      <c r="L111" s="15">
        <f t="shared" si="15"/>
        <v>0</v>
      </c>
      <c r="M111" s="11">
        <f t="shared" si="16"/>
        <v>0</v>
      </c>
      <c r="N111" s="4"/>
      <c r="O111" s="15">
        <f t="shared" si="17"/>
        <v>0.3418433321347738</v>
      </c>
      <c r="P111" s="16">
        <f t="shared" si="18"/>
        <v>0.5127649982021607</v>
      </c>
      <c r="Q111" s="11">
        <f t="shared" si="19"/>
        <v>18.697188370068528</v>
      </c>
      <c r="R111" s="43"/>
      <c r="S111" s="15">
        <f t="shared" si="21"/>
        <v>829.125</v>
      </c>
      <c r="U111" s="2">
        <f t="shared" si="22"/>
        <v>0</v>
      </c>
      <c r="V111" s="12">
        <f t="shared" si="23"/>
        <v>100.96489544097346</v>
      </c>
    </row>
    <row r="112" spans="7:22" ht="15" customHeight="1">
      <c r="G112" s="14">
        <v>545</v>
      </c>
      <c r="H112" s="14">
        <f t="shared" si="20"/>
        <v>0</v>
      </c>
      <c r="I112" s="36">
        <f t="shared" si="12"/>
        <v>0</v>
      </c>
      <c r="J112" s="15">
        <f t="shared" si="13"/>
        <v>1.34381086688564</v>
      </c>
      <c r="K112" s="16">
        <f t="shared" si="14"/>
        <v>2.456908361850252</v>
      </c>
      <c r="L112" s="15">
        <f t="shared" si="15"/>
        <v>0</v>
      </c>
      <c r="M112" s="11">
        <f t="shared" si="16"/>
        <v>0</v>
      </c>
      <c r="N112" s="4"/>
      <c r="O112" s="15">
        <f t="shared" si="17"/>
        <v>0.3418433321347738</v>
      </c>
      <c r="P112" s="16">
        <f t="shared" si="18"/>
        <v>0.5127649982021607</v>
      </c>
      <c r="Q112" s="11">
        <f t="shared" si="19"/>
        <v>18.697188370068528</v>
      </c>
      <c r="R112" s="43"/>
      <c r="S112" s="15">
        <f t="shared" si="21"/>
        <v>829.125</v>
      </c>
      <c r="U112" s="2">
        <f t="shared" si="22"/>
        <v>0</v>
      </c>
      <c r="V112" s="12">
        <f t="shared" si="23"/>
        <v>100.96489544097346</v>
      </c>
    </row>
    <row r="113" spans="7:22" ht="15" customHeight="1">
      <c r="G113" s="14">
        <v>550</v>
      </c>
      <c r="H113" s="14">
        <f t="shared" si="20"/>
        <v>0</v>
      </c>
      <c r="I113" s="36">
        <f t="shared" si="12"/>
        <v>0</v>
      </c>
      <c r="J113" s="15">
        <f t="shared" si="13"/>
        <v>1.34381086688564</v>
      </c>
      <c r="K113" s="16">
        <f t="shared" si="14"/>
        <v>2.456908361850252</v>
      </c>
      <c r="L113" s="15">
        <f t="shared" si="15"/>
        <v>0</v>
      </c>
      <c r="M113" s="11">
        <f t="shared" si="16"/>
        <v>0</v>
      </c>
      <c r="N113" s="4"/>
      <c r="O113" s="15">
        <f t="shared" si="17"/>
        <v>0.3418433321347738</v>
      </c>
      <c r="P113" s="16">
        <f t="shared" si="18"/>
        <v>0.5127649982021607</v>
      </c>
      <c r="Q113" s="11">
        <f t="shared" si="19"/>
        <v>18.697188370068528</v>
      </c>
      <c r="R113" s="43"/>
      <c r="S113" s="15">
        <f t="shared" si="21"/>
        <v>829.125</v>
      </c>
      <c r="U113" s="2">
        <f t="shared" si="22"/>
        <v>0</v>
      </c>
      <c r="V113" s="12">
        <f t="shared" si="23"/>
        <v>100.96489544097346</v>
      </c>
    </row>
    <row r="114" spans="7:22" ht="15" customHeight="1">
      <c r="G114" s="14">
        <v>555</v>
      </c>
      <c r="H114" s="14">
        <f t="shared" si="20"/>
        <v>0</v>
      </c>
      <c r="I114" s="36">
        <f t="shared" si="12"/>
        <v>0</v>
      </c>
      <c r="J114" s="15">
        <f t="shared" si="13"/>
        <v>1.34381086688564</v>
      </c>
      <c r="K114" s="16">
        <f t="shared" si="14"/>
        <v>2.456908361850252</v>
      </c>
      <c r="L114" s="15">
        <f t="shared" si="15"/>
        <v>0</v>
      </c>
      <c r="M114" s="11">
        <f t="shared" si="16"/>
        <v>0</v>
      </c>
      <c r="N114" s="4"/>
      <c r="O114" s="15">
        <f t="shared" si="17"/>
        <v>0.3418433321347738</v>
      </c>
      <c r="P114" s="16">
        <f t="shared" si="18"/>
        <v>0.5127649982021607</v>
      </c>
      <c r="Q114" s="11">
        <f t="shared" si="19"/>
        <v>18.697188370068528</v>
      </c>
      <c r="R114" s="43"/>
      <c r="S114" s="15">
        <f t="shared" si="21"/>
        <v>829.125</v>
      </c>
      <c r="U114" s="2">
        <f t="shared" si="22"/>
        <v>0</v>
      </c>
      <c r="V114" s="12">
        <f t="shared" si="23"/>
        <v>100.96489544097346</v>
      </c>
    </row>
    <row r="115" spans="7:22" ht="15" customHeight="1">
      <c r="G115" s="14">
        <v>560</v>
      </c>
      <c r="H115" s="14">
        <f t="shared" si="20"/>
        <v>0</v>
      </c>
      <c r="I115" s="36">
        <f t="shared" si="12"/>
        <v>0</v>
      </c>
      <c r="J115" s="15">
        <f t="shared" si="13"/>
        <v>1.34381086688564</v>
      </c>
      <c r="K115" s="16">
        <f t="shared" si="14"/>
        <v>2.456908361850252</v>
      </c>
      <c r="L115" s="15">
        <f t="shared" si="15"/>
        <v>0</v>
      </c>
      <c r="M115" s="11">
        <f t="shared" si="16"/>
        <v>0</v>
      </c>
      <c r="N115" s="4"/>
      <c r="O115" s="15">
        <f t="shared" si="17"/>
        <v>0.3418433321347738</v>
      </c>
      <c r="P115" s="16">
        <f t="shared" si="18"/>
        <v>0.5127649982021607</v>
      </c>
      <c r="Q115" s="11">
        <f t="shared" si="19"/>
        <v>18.697188370068528</v>
      </c>
      <c r="R115" s="43"/>
      <c r="S115" s="15">
        <f t="shared" si="21"/>
        <v>829.125</v>
      </c>
      <c r="U115" s="2">
        <f t="shared" si="22"/>
        <v>0</v>
      </c>
      <c r="V115" s="12">
        <f t="shared" si="23"/>
        <v>100.96489544097346</v>
      </c>
    </row>
    <row r="116" spans="7:22" ht="15" customHeight="1">
      <c r="G116" s="14">
        <v>565</v>
      </c>
      <c r="H116" s="14">
        <f t="shared" si="20"/>
        <v>0</v>
      </c>
      <c r="I116" s="36">
        <f t="shared" si="12"/>
        <v>0</v>
      </c>
      <c r="J116" s="15">
        <f t="shared" si="13"/>
        <v>1.34381086688564</v>
      </c>
      <c r="K116" s="16">
        <f t="shared" si="14"/>
        <v>2.456908361850252</v>
      </c>
      <c r="L116" s="15">
        <f t="shared" si="15"/>
        <v>0</v>
      </c>
      <c r="M116" s="11">
        <f t="shared" si="16"/>
        <v>0</v>
      </c>
      <c r="N116" s="4"/>
      <c r="O116" s="15">
        <f t="shared" si="17"/>
        <v>0.3418433321347738</v>
      </c>
      <c r="P116" s="16">
        <f t="shared" si="18"/>
        <v>0.5127649982021607</v>
      </c>
      <c r="Q116" s="11">
        <f t="shared" si="19"/>
        <v>18.697188370068528</v>
      </c>
      <c r="R116" s="43"/>
      <c r="S116" s="15">
        <f t="shared" si="21"/>
        <v>829.125</v>
      </c>
      <c r="U116" s="2">
        <f t="shared" si="22"/>
        <v>0</v>
      </c>
      <c r="V116" s="12">
        <f t="shared" si="23"/>
        <v>100.96489544097346</v>
      </c>
    </row>
    <row r="117" spans="7:22" ht="15" customHeight="1">
      <c r="G117" s="14">
        <v>570</v>
      </c>
      <c r="H117" s="14">
        <f t="shared" si="20"/>
        <v>0</v>
      </c>
      <c r="I117" s="36">
        <f t="shared" si="12"/>
        <v>0</v>
      </c>
      <c r="J117" s="15">
        <f t="shared" si="13"/>
        <v>1.34381086688564</v>
      </c>
      <c r="K117" s="16">
        <f t="shared" si="14"/>
        <v>2.456908361850252</v>
      </c>
      <c r="L117" s="15">
        <f t="shared" si="15"/>
        <v>0</v>
      </c>
      <c r="M117" s="11">
        <f t="shared" si="16"/>
        <v>0</v>
      </c>
      <c r="N117" s="4"/>
      <c r="O117" s="15">
        <f t="shared" si="17"/>
        <v>0.3418433321347738</v>
      </c>
      <c r="P117" s="16">
        <f t="shared" si="18"/>
        <v>0.5127649982021607</v>
      </c>
      <c r="Q117" s="11">
        <f t="shared" si="19"/>
        <v>18.697188370068528</v>
      </c>
      <c r="R117" s="43"/>
      <c r="S117" s="15">
        <f t="shared" si="21"/>
        <v>829.125</v>
      </c>
      <c r="U117" s="2">
        <f t="shared" si="22"/>
        <v>0</v>
      </c>
      <c r="V117" s="12">
        <f t="shared" si="23"/>
        <v>100.96489544097346</v>
      </c>
    </row>
    <row r="118" spans="7:22" ht="15" customHeight="1">
      <c r="G118" s="14">
        <v>575</v>
      </c>
      <c r="H118" s="14">
        <f t="shared" si="20"/>
        <v>0</v>
      </c>
      <c r="I118" s="36">
        <f t="shared" si="12"/>
        <v>0</v>
      </c>
      <c r="J118" s="15">
        <f t="shared" si="13"/>
        <v>1.34381086688564</v>
      </c>
      <c r="K118" s="16">
        <f t="shared" si="14"/>
        <v>2.456908361850252</v>
      </c>
      <c r="L118" s="15">
        <f t="shared" si="15"/>
        <v>0</v>
      </c>
      <c r="M118" s="11">
        <f t="shared" si="16"/>
        <v>0</v>
      </c>
      <c r="N118" s="4"/>
      <c r="O118" s="15">
        <f t="shared" si="17"/>
        <v>0.3418433321347738</v>
      </c>
      <c r="P118" s="16">
        <f t="shared" si="18"/>
        <v>0.5127649982021607</v>
      </c>
      <c r="Q118" s="11">
        <f t="shared" si="19"/>
        <v>18.697188370068528</v>
      </c>
      <c r="R118" s="43"/>
      <c r="S118" s="15">
        <f t="shared" si="21"/>
        <v>829.125</v>
      </c>
      <c r="U118" s="2">
        <f t="shared" si="22"/>
        <v>0</v>
      </c>
      <c r="V118" s="12">
        <f t="shared" si="23"/>
        <v>100.96489544097346</v>
      </c>
    </row>
    <row r="119" spans="7:22" ht="15" customHeight="1">
      <c r="G119" s="14">
        <v>580</v>
      </c>
      <c r="H119" s="14">
        <f t="shared" si="20"/>
        <v>0</v>
      </c>
      <c r="I119" s="36">
        <f t="shared" si="12"/>
        <v>0</v>
      </c>
      <c r="J119" s="15">
        <f t="shared" si="13"/>
        <v>1.34381086688564</v>
      </c>
      <c r="K119" s="16">
        <f t="shared" si="14"/>
        <v>2.456908361850252</v>
      </c>
      <c r="L119" s="15">
        <f t="shared" si="15"/>
        <v>0</v>
      </c>
      <c r="M119" s="11">
        <f t="shared" si="16"/>
        <v>0</v>
      </c>
      <c r="N119" s="4"/>
      <c r="O119" s="15">
        <f t="shared" si="17"/>
        <v>0.3418433321347738</v>
      </c>
      <c r="P119" s="16">
        <f t="shared" si="18"/>
        <v>0.5127649982021607</v>
      </c>
      <c r="Q119" s="11">
        <f t="shared" si="19"/>
        <v>18.697188370068528</v>
      </c>
      <c r="R119" s="43"/>
      <c r="S119" s="15">
        <f t="shared" si="21"/>
        <v>829.125</v>
      </c>
      <c r="U119" s="2">
        <f t="shared" si="22"/>
        <v>0</v>
      </c>
      <c r="V119" s="12">
        <f t="shared" si="23"/>
        <v>100.96489544097346</v>
      </c>
    </row>
    <row r="120" spans="7:22" ht="15" customHeight="1">
      <c r="G120" s="14">
        <v>585</v>
      </c>
      <c r="H120" s="14">
        <f t="shared" si="20"/>
        <v>0</v>
      </c>
      <c r="I120" s="36">
        <f t="shared" si="12"/>
        <v>0</v>
      </c>
      <c r="J120" s="15">
        <f t="shared" si="13"/>
        <v>1.34381086688564</v>
      </c>
      <c r="K120" s="16">
        <f t="shared" si="14"/>
        <v>2.456908361850252</v>
      </c>
      <c r="L120" s="15">
        <f t="shared" si="15"/>
        <v>0</v>
      </c>
      <c r="M120" s="11">
        <f t="shared" si="16"/>
        <v>0</v>
      </c>
      <c r="N120" s="4"/>
      <c r="O120" s="15">
        <f t="shared" si="17"/>
        <v>0.3418433321347738</v>
      </c>
      <c r="P120" s="16">
        <f t="shared" si="18"/>
        <v>0.5127649982021607</v>
      </c>
      <c r="Q120" s="11">
        <f t="shared" si="19"/>
        <v>18.697188370068528</v>
      </c>
      <c r="R120" s="43"/>
      <c r="S120" s="15">
        <f t="shared" si="21"/>
        <v>829.125</v>
      </c>
      <c r="U120" s="2">
        <f t="shared" si="22"/>
        <v>0</v>
      </c>
      <c r="V120" s="12">
        <f t="shared" si="23"/>
        <v>100.96489544097346</v>
      </c>
    </row>
    <row r="121" spans="7:22" ht="15" customHeight="1">
      <c r="G121" s="14">
        <v>590</v>
      </c>
      <c r="H121" s="14">
        <f t="shared" si="20"/>
        <v>0</v>
      </c>
      <c r="I121" s="36">
        <f t="shared" si="12"/>
        <v>0</v>
      </c>
      <c r="J121" s="15">
        <f t="shared" si="13"/>
        <v>1.34381086688564</v>
      </c>
      <c r="K121" s="16">
        <f t="shared" si="14"/>
        <v>2.456908361850252</v>
      </c>
      <c r="L121" s="15">
        <f t="shared" si="15"/>
        <v>0</v>
      </c>
      <c r="M121" s="11">
        <f t="shared" si="16"/>
        <v>0</v>
      </c>
      <c r="N121" s="4"/>
      <c r="O121" s="15">
        <f t="shared" si="17"/>
        <v>0.3418433321347738</v>
      </c>
      <c r="P121" s="16">
        <f t="shared" si="18"/>
        <v>0.5127649982021607</v>
      </c>
      <c r="Q121" s="11">
        <f t="shared" si="19"/>
        <v>18.697188370068528</v>
      </c>
      <c r="R121" s="43"/>
      <c r="S121" s="15">
        <f t="shared" si="21"/>
        <v>829.125</v>
      </c>
      <c r="U121" s="2">
        <f t="shared" si="22"/>
        <v>0</v>
      </c>
      <c r="V121" s="12">
        <f t="shared" si="23"/>
        <v>100.96489544097346</v>
      </c>
    </row>
    <row r="122" spans="7:22" ht="15" customHeight="1">
      <c r="G122" s="14">
        <v>595</v>
      </c>
      <c r="H122" s="14">
        <f t="shared" si="20"/>
        <v>0</v>
      </c>
      <c r="I122" s="36">
        <f t="shared" si="12"/>
        <v>0</v>
      </c>
      <c r="J122" s="15">
        <f t="shared" si="13"/>
        <v>1.34381086688564</v>
      </c>
      <c r="K122" s="16">
        <f t="shared" si="14"/>
        <v>2.456908361850252</v>
      </c>
      <c r="L122" s="15">
        <f t="shared" si="15"/>
        <v>0</v>
      </c>
      <c r="M122" s="11">
        <f t="shared" si="16"/>
        <v>0</v>
      </c>
      <c r="N122" s="4"/>
      <c r="O122" s="15">
        <f t="shared" si="17"/>
        <v>0.3418433321347738</v>
      </c>
      <c r="P122" s="16">
        <f t="shared" si="18"/>
        <v>0.5127649982021607</v>
      </c>
      <c r="Q122" s="11">
        <f t="shared" si="19"/>
        <v>18.697188370068528</v>
      </c>
      <c r="R122" s="43"/>
      <c r="S122" s="15">
        <f t="shared" si="21"/>
        <v>829.125</v>
      </c>
      <c r="U122" s="2">
        <f t="shared" si="22"/>
        <v>0</v>
      </c>
      <c r="V122" s="12">
        <f t="shared" si="23"/>
        <v>100.96489544097346</v>
      </c>
    </row>
    <row r="123" spans="7:22" ht="15" customHeight="1">
      <c r="G123" s="14">
        <v>600</v>
      </c>
      <c r="H123" s="14">
        <f t="shared" si="20"/>
        <v>0</v>
      </c>
      <c r="I123" s="36">
        <f t="shared" si="12"/>
        <v>0</v>
      </c>
      <c r="J123" s="15">
        <f t="shared" si="13"/>
        <v>1.34381086688564</v>
      </c>
      <c r="K123" s="16">
        <f t="shared" si="14"/>
        <v>2.456908361850252</v>
      </c>
      <c r="L123" s="15">
        <f t="shared" si="15"/>
        <v>0</v>
      </c>
      <c r="M123" s="11">
        <f t="shared" si="16"/>
        <v>0</v>
      </c>
      <c r="N123" s="4"/>
      <c r="O123" s="15">
        <f t="shared" si="17"/>
        <v>0.3418433321347738</v>
      </c>
      <c r="P123" s="16">
        <f t="shared" si="18"/>
        <v>0.5127649982021607</v>
      </c>
      <c r="Q123" s="11">
        <f t="shared" si="19"/>
        <v>18.697188370068528</v>
      </c>
      <c r="R123" s="43"/>
      <c r="S123" s="15">
        <f t="shared" si="21"/>
        <v>829.125</v>
      </c>
      <c r="U123" s="2">
        <f t="shared" si="22"/>
        <v>0</v>
      </c>
      <c r="V123" s="12">
        <f t="shared" si="23"/>
        <v>100.96489544097346</v>
      </c>
    </row>
    <row r="124" spans="7:22" ht="15" customHeight="1">
      <c r="G124" s="14">
        <v>605</v>
      </c>
      <c r="H124" s="14">
        <f t="shared" si="20"/>
        <v>0</v>
      </c>
      <c r="I124" s="36">
        <f t="shared" si="12"/>
        <v>0</v>
      </c>
      <c r="J124" s="15">
        <f t="shared" si="13"/>
        <v>1.34381086688564</v>
      </c>
      <c r="K124" s="16">
        <f t="shared" si="14"/>
        <v>2.456908361850252</v>
      </c>
      <c r="L124" s="15">
        <f t="shared" si="15"/>
        <v>0</v>
      </c>
      <c r="M124" s="11">
        <f t="shared" si="16"/>
        <v>0</v>
      </c>
      <c r="N124" s="4"/>
      <c r="O124" s="15">
        <f t="shared" si="17"/>
        <v>0.3418433321347738</v>
      </c>
      <c r="P124" s="16">
        <f t="shared" si="18"/>
        <v>0.5127649982021607</v>
      </c>
      <c r="Q124" s="11">
        <f t="shared" si="19"/>
        <v>18.697188370068528</v>
      </c>
      <c r="R124" s="43"/>
      <c r="S124" s="15">
        <f t="shared" si="21"/>
        <v>829.125</v>
      </c>
      <c r="U124" s="2">
        <f t="shared" si="22"/>
        <v>0</v>
      </c>
      <c r="V124" s="12">
        <f t="shared" si="23"/>
        <v>100.96489544097346</v>
      </c>
    </row>
    <row r="125" spans="7:22" ht="15" customHeight="1">
      <c r="G125" s="14">
        <v>610</v>
      </c>
      <c r="H125" s="14">
        <f t="shared" si="20"/>
        <v>0</v>
      </c>
      <c r="I125" s="36">
        <f t="shared" si="12"/>
        <v>0</v>
      </c>
      <c r="J125" s="15">
        <f t="shared" si="13"/>
        <v>1.34381086688564</v>
      </c>
      <c r="K125" s="16">
        <f t="shared" si="14"/>
        <v>2.456908361850252</v>
      </c>
      <c r="L125" s="15">
        <f t="shared" si="15"/>
        <v>0</v>
      </c>
      <c r="M125" s="11">
        <f t="shared" si="16"/>
        <v>0</v>
      </c>
      <c r="N125" s="4"/>
      <c r="O125" s="15">
        <f t="shared" si="17"/>
        <v>0.3418433321347738</v>
      </c>
      <c r="P125" s="16">
        <f t="shared" si="18"/>
        <v>0.5127649982021607</v>
      </c>
      <c r="Q125" s="11">
        <f t="shared" si="19"/>
        <v>18.697188370068528</v>
      </c>
      <c r="R125" s="43"/>
      <c r="S125" s="15">
        <f t="shared" si="21"/>
        <v>829.125</v>
      </c>
      <c r="U125" s="2">
        <f t="shared" si="22"/>
        <v>0</v>
      </c>
      <c r="V125" s="12">
        <f t="shared" si="23"/>
        <v>100.96489544097346</v>
      </c>
    </row>
    <row r="126" spans="7:22" ht="15" customHeight="1">
      <c r="G126" s="14">
        <v>615</v>
      </c>
      <c r="H126" s="14">
        <f t="shared" si="20"/>
        <v>0</v>
      </c>
      <c r="I126" s="36">
        <f t="shared" si="12"/>
        <v>0</v>
      </c>
      <c r="J126" s="15">
        <f t="shared" si="13"/>
        <v>1.34381086688564</v>
      </c>
      <c r="K126" s="16">
        <f t="shared" si="14"/>
        <v>2.456908361850252</v>
      </c>
      <c r="L126" s="15">
        <f t="shared" si="15"/>
        <v>0</v>
      </c>
      <c r="M126" s="11">
        <f t="shared" si="16"/>
        <v>0</v>
      </c>
      <c r="N126" s="4"/>
      <c r="O126" s="15">
        <f t="shared" si="17"/>
        <v>0.3418433321347738</v>
      </c>
      <c r="P126" s="16">
        <f t="shared" si="18"/>
        <v>0.5127649982021607</v>
      </c>
      <c r="Q126" s="11">
        <f t="shared" si="19"/>
        <v>18.697188370068528</v>
      </c>
      <c r="R126" s="43"/>
      <c r="S126" s="15">
        <f t="shared" si="21"/>
        <v>829.125</v>
      </c>
      <c r="U126" s="2">
        <f t="shared" si="22"/>
        <v>0</v>
      </c>
      <c r="V126" s="12">
        <f t="shared" si="23"/>
        <v>100.96489544097346</v>
      </c>
    </row>
    <row r="127" spans="7:22" ht="15" customHeight="1">
      <c r="G127" s="14">
        <v>620</v>
      </c>
      <c r="H127" s="14">
        <f t="shared" si="20"/>
        <v>0</v>
      </c>
      <c r="I127" s="36">
        <f t="shared" si="12"/>
        <v>0</v>
      </c>
      <c r="J127" s="15">
        <f t="shared" si="13"/>
        <v>1.34381086688564</v>
      </c>
      <c r="K127" s="16">
        <f t="shared" si="14"/>
        <v>2.456908361850252</v>
      </c>
      <c r="L127" s="15">
        <f t="shared" si="15"/>
        <v>0</v>
      </c>
      <c r="M127" s="11">
        <f t="shared" si="16"/>
        <v>0</v>
      </c>
      <c r="N127" s="4"/>
      <c r="O127" s="15">
        <f t="shared" si="17"/>
        <v>0.3418433321347738</v>
      </c>
      <c r="P127" s="16">
        <f t="shared" si="18"/>
        <v>0.5127649982021607</v>
      </c>
      <c r="Q127" s="11">
        <f t="shared" si="19"/>
        <v>18.697188370068528</v>
      </c>
      <c r="R127" s="43"/>
      <c r="S127" s="15">
        <f t="shared" si="21"/>
        <v>829.125</v>
      </c>
      <c r="U127" s="2">
        <f t="shared" si="22"/>
        <v>0</v>
      </c>
      <c r="V127" s="12">
        <f t="shared" si="23"/>
        <v>100.96489544097346</v>
      </c>
    </row>
    <row r="128" spans="7:22" ht="15" customHeight="1">
      <c r="G128" s="14">
        <v>625</v>
      </c>
      <c r="H128" s="14">
        <f t="shared" si="20"/>
        <v>0</v>
      </c>
      <c r="I128" s="36">
        <f t="shared" si="12"/>
        <v>0</v>
      </c>
      <c r="J128" s="15">
        <f t="shared" si="13"/>
        <v>1.34381086688564</v>
      </c>
      <c r="K128" s="16">
        <f t="shared" si="14"/>
        <v>2.456908361850252</v>
      </c>
      <c r="L128" s="15">
        <f t="shared" si="15"/>
        <v>0</v>
      </c>
      <c r="M128" s="11">
        <f t="shared" si="16"/>
        <v>0</v>
      </c>
      <c r="N128" s="4"/>
      <c r="O128" s="15">
        <f t="shared" si="17"/>
        <v>0.3418433321347738</v>
      </c>
      <c r="P128" s="16">
        <f t="shared" si="18"/>
        <v>0.5127649982021607</v>
      </c>
      <c r="Q128" s="11">
        <f t="shared" si="19"/>
        <v>18.697188370068528</v>
      </c>
      <c r="R128" s="43"/>
      <c r="S128" s="15">
        <f t="shared" si="21"/>
        <v>829.125</v>
      </c>
      <c r="U128" s="2">
        <f t="shared" si="22"/>
        <v>0</v>
      </c>
      <c r="V128" s="12">
        <f t="shared" si="23"/>
        <v>100.96489544097346</v>
      </c>
    </row>
    <row r="129" spans="7:22" ht="15" customHeight="1">
      <c r="G129" s="14">
        <v>630</v>
      </c>
      <c r="H129" s="14">
        <f t="shared" si="20"/>
        <v>0</v>
      </c>
      <c r="I129" s="36">
        <f t="shared" si="12"/>
        <v>0</v>
      </c>
      <c r="J129" s="15">
        <f t="shared" si="13"/>
        <v>1.34381086688564</v>
      </c>
      <c r="K129" s="16">
        <f t="shared" si="14"/>
        <v>2.456908361850252</v>
      </c>
      <c r="L129" s="15">
        <f t="shared" si="15"/>
        <v>0</v>
      </c>
      <c r="M129" s="11">
        <f t="shared" si="16"/>
        <v>0</v>
      </c>
      <c r="N129" s="4"/>
      <c r="O129" s="15">
        <f t="shared" si="17"/>
        <v>0.3418433321347738</v>
      </c>
      <c r="P129" s="16">
        <f t="shared" si="18"/>
        <v>0.5127649982021607</v>
      </c>
      <c r="Q129" s="11">
        <f t="shared" si="19"/>
        <v>18.697188370068528</v>
      </c>
      <c r="R129" s="43"/>
      <c r="S129" s="15">
        <f t="shared" si="21"/>
        <v>829.125</v>
      </c>
      <c r="U129" s="2">
        <f t="shared" si="22"/>
        <v>0</v>
      </c>
      <c r="V129" s="12">
        <f t="shared" si="23"/>
        <v>100.96489544097346</v>
      </c>
    </row>
    <row r="130" spans="7:22" ht="15" customHeight="1">
      <c r="G130" s="14">
        <v>635</v>
      </c>
      <c r="H130" s="14">
        <f t="shared" si="20"/>
        <v>0</v>
      </c>
      <c r="I130" s="36">
        <f t="shared" si="12"/>
        <v>0</v>
      </c>
      <c r="J130" s="15">
        <f t="shared" si="13"/>
        <v>1.34381086688564</v>
      </c>
      <c r="K130" s="16">
        <f t="shared" si="14"/>
        <v>2.456908361850252</v>
      </c>
      <c r="L130" s="15">
        <f t="shared" si="15"/>
        <v>0</v>
      </c>
      <c r="M130" s="11">
        <f t="shared" si="16"/>
        <v>0</v>
      </c>
      <c r="N130" s="4"/>
      <c r="O130" s="15">
        <f t="shared" si="17"/>
        <v>0.3418433321347738</v>
      </c>
      <c r="P130" s="16">
        <f t="shared" si="18"/>
        <v>0.5127649982021607</v>
      </c>
      <c r="Q130" s="11">
        <f t="shared" si="19"/>
        <v>18.697188370068528</v>
      </c>
      <c r="R130" s="43"/>
      <c r="S130" s="15">
        <f t="shared" si="21"/>
        <v>829.125</v>
      </c>
      <c r="U130" s="2">
        <f t="shared" si="22"/>
        <v>0</v>
      </c>
      <c r="V130" s="12">
        <f t="shared" si="23"/>
        <v>100.96489544097346</v>
      </c>
    </row>
    <row r="131" spans="7:22" ht="15" customHeight="1">
      <c r="G131" s="14">
        <v>640</v>
      </c>
      <c r="H131" s="14">
        <f t="shared" si="20"/>
        <v>0</v>
      </c>
      <c r="I131" s="36">
        <f aca="true" t="shared" si="24" ref="I131:I194">H131*$D$7/($D$8*PI())*60</f>
        <v>0</v>
      </c>
      <c r="J131" s="15">
        <f aca="true" t="shared" si="25" ref="J131:J194">$D$29*($D$13+$D$20)+$D$24/1000*I131</f>
        <v>1.34381086688564</v>
      </c>
      <c r="K131" s="16">
        <f aca="true" t="shared" si="26" ref="K131:K194">J131*$D$29*$D$6</f>
        <v>2.456908361850252</v>
      </c>
      <c r="L131" s="15">
        <f aca="true" t="shared" si="27" ref="L131:L194">($D$5/1000)*($D$9/1000)*(H131/1000)</f>
        <v>0</v>
      </c>
      <c r="M131" s="11">
        <f aca="true" t="shared" si="28" ref="M131:M194">L131/K131*100</f>
        <v>0</v>
      </c>
      <c r="N131" s="4"/>
      <c r="O131" s="15">
        <f aca="true" t="shared" si="29" ref="O131:O194">($D$18-SQRT($D$18^2-4*$D$19*K131))/(2*$D$19)</f>
        <v>0.3418433321347738</v>
      </c>
      <c r="P131" s="16">
        <f aca="true" t="shared" si="30" ref="P131:P194">O131*$D$19</f>
        <v>0.5127649982021607</v>
      </c>
      <c r="Q131" s="11">
        <f aca="true" t="shared" si="31" ref="Q131:Q194">J131/($D$18-P131)*100</f>
        <v>18.697188370068528</v>
      </c>
      <c r="R131" s="43"/>
      <c r="S131" s="15">
        <f t="shared" si="21"/>
        <v>829.125</v>
      </c>
      <c r="U131" s="2">
        <f t="shared" si="22"/>
        <v>0</v>
      </c>
      <c r="V131" s="12">
        <f t="shared" si="23"/>
        <v>100.96489544097346</v>
      </c>
    </row>
    <row r="132" spans="7:22" ht="15" customHeight="1">
      <c r="G132" s="14">
        <v>645</v>
      </c>
      <c r="H132" s="14">
        <f t="shared" si="20"/>
        <v>0</v>
      </c>
      <c r="I132" s="36">
        <f t="shared" si="24"/>
        <v>0</v>
      </c>
      <c r="J132" s="15">
        <f t="shared" si="25"/>
        <v>1.34381086688564</v>
      </c>
      <c r="K132" s="16">
        <f t="shared" si="26"/>
        <v>2.456908361850252</v>
      </c>
      <c r="L132" s="15">
        <f t="shared" si="27"/>
        <v>0</v>
      </c>
      <c r="M132" s="11">
        <f t="shared" si="28"/>
        <v>0</v>
      </c>
      <c r="N132" s="4"/>
      <c r="O132" s="15">
        <f t="shared" si="29"/>
        <v>0.3418433321347738</v>
      </c>
      <c r="P132" s="16">
        <f t="shared" si="30"/>
        <v>0.5127649982021607</v>
      </c>
      <c r="Q132" s="11">
        <f t="shared" si="31"/>
        <v>18.697188370068528</v>
      </c>
      <c r="R132" s="43"/>
      <c r="S132" s="15">
        <f t="shared" si="21"/>
        <v>829.125</v>
      </c>
      <c r="U132" s="2">
        <f t="shared" si="22"/>
        <v>0</v>
      </c>
      <c r="V132" s="12">
        <f t="shared" si="23"/>
        <v>100.96489544097346</v>
      </c>
    </row>
    <row r="133" spans="7:22" ht="15" customHeight="1">
      <c r="G133" s="14">
        <v>650</v>
      </c>
      <c r="H133" s="14">
        <f aca="true" t="shared" si="32" ref="H133:H196">IF(V132&lt;100,$D$9*G133/1000,0)</f>
        <v>0</v>
      </c>
      <c r="I133" s="36">
        <f t="shared" si="24"/>
        <v>0</v>
      </c>
      <c r="J133" s="15">
        <f t="shared" si="25"/>
        <v>1.34381086688564</v>
      </c>
      <c r="K133" s="16">
        <f t="shared" si="26"/>
        <v>2.456908361850252</v>
      </c>
      <c r="L133" s="15">
        <f t="shared" si="27"/>
        <v>0</v>
      </c>
      <c r="M133" s="11">
        <f t="shared" si="28"/>
        <v>0</v>
      </c>
      <c r="N133" s="4"/>
      <c r="O133" s="15">
        <f t="shared" si="29"/>
        <v>0.3418433321347738</v>
      </c>
      <c r="P133" s="16">
        <f t="shared" si="30"/>
        <v>0.5127649982021607</v>
      </c>
      <c r="Q133" s="11">
        <f t="shared" si="31"/>
        <v>18.697188370068528</v>
      </c>
      <c r="R133" s="43"/>
      <c r="S133" s="15">
        <f aca="true" t="shared" si="33" ref="S133:S196">S132+(H132+H133)/2*(G133-G132)/1000</f>
        <v>829.125</v>
      </c>
      <c r="U133" s="2">
        <f aca="true" t="shared" si="34" ref="U133:U196">IF(AND(Q133&gt;=70,Q132&lt;70),H133,0)</f>
        <v>0</v>
      </c>
      <c r="V133" s="12">
        <f aca="true" t="shared" si="35" ref="V133:V196">MAX(Q133,V132)</f>
        <v>100.96489544097346</v>
      </c>
    </row>
    <row r="134" spans="7:22" ht="15" customHeight="1">
      <c r="G134" s="14">
        <v>655</v>
      </c>
      <c r="H134" s="14">
        <f t="shared" si="32"/>
        <v>0</v>
      </c>
      <c r="I134" s="36">
        <f t="shared" si="24"/>
        <v>0</v>
      </c>
      <c r="J134" s="15">
        <f t="shared" si="25"/>
        <v>1.34381086688564</v>
      </c>
      <c r="K134" s="16">
        <f t="shared" si="26"/>
        <v>2.456908361850252</v>
      </c>
      <c r="L134" s="15">
        <f t="shared" si="27"/>
        <v>0</v>
      </c>
      <c r="M134" s="11">
        <f t="shared" si="28"/>
        <v>0</v>
      </c>
      <c r="N134" s="4"/>
      <c r="O134" s="15">
        <f t="shared" si="29"/>
        <v>0.3418433321347738</v>
      </c>
      <c r="P134" s="16">
        <f t="shared" si="30"/>
        <v>0.5127649982021607</v>
      </c>
      <c r="Q134" s="11">
        <f t="shared" si="31"/>
        <v>18.697188370068528</v>
      </c>
      <c r="R134" s="43"/>
      <c r="S134" s="15">
        <f t="shared" si="33"/>
        <v>829.125</v>
      </c>
      <c r="U134" s="2">
        <f t="shared" si="34"/>
        <v>0</v>
      </c>
      <c r="V134" s="12">
        <f t="shared" si="35"/>
        <v>100.96489544097346</v>
      </c>
    </row>
    <row r="135" spans="7:22" ht="15" customHeight="1">
      <c r="G135" s="14">
        <v>660</v>
      </c>
      <c r="H135" s="14">
        <f t="shared" si="32"/>
        <v>0</v>
      </c>
      <c r="I135" s="36">
        <f t="shared" si="24"/>
        <v>0</v>
      </c>
      <c r="J135" s="15">
        <f t="shared" si="25"/>
        <v>1.34381086688564</v>
      </c>
      <c r="K135" s="16">
        <f t="shared" si="26"/>
        <v>2.456908361850252</v>
      </c>
      <c r="L135" s="15">
        <f t="shared" si="27"/>
        <v>0</v>
      </c>
      <c r="M135" s="11">
        <f t="shared" si="28"/>
        <v>0</v>
      </c>
      <c r="N135" s="4"/>
      <c r="O135" s="15">
        <f t="shared" si="29"/>
        <v>0.3418433321347738</v>
      </c>
      <c r="P135" s="16">
        <f t="shared" si="30"/>
        <v>0.5127649982021607</v>
      </c>
      <c r="Q135" s="11">
        <f t="shared" si="31"/>
        <v>18.697188370068528</v>
      </c>
      <c r="R135" s="43"/>
      <c r="S135" s="15">
        <f t="shared" si="33"/>
        <v>829.125</v>
      </c>
      <c r="U135" s="2">
        <f t="shared" si="34"/>
        <v>0</v>
      </c>
      <c r="V135" s="12">
        <f t="shared" si="35"/>
        <v>100.96489544097346</v>
      </c>
    </row>
    <row r="136" spans="7:22" ht="15" customHeight="1">
      <c r="G136" s="14">
        <v>665</v>
      </c>
      <c r="H136" s="14">
        <f t="shared" si="32"/>
        <v>0</v>
      </c>
      <c r="I136" s="36">
        <f t="shared" si="24"/>
        <v>0</v>
      </c>
      <c r="J136" s="15">
        <f t="shared" si="25"/>
        <v>1.34381086688564</v>
      </c>
      <c r="K136" s="16">
        <f t="shared" si="26"/>
        <v>2.456908361850252</v>
      </c>
      <c r="L136" s="15">
        <f t="shared" si="27"/>
        <v>0</v>
      </c>
      <c r="M136" s="11">
        <f t="shared" si="28"/>
        <v>0</v>
      </c>
      <c r="N136" s="4"/>
      <c r="O136" s="15">
        <f t="shared" si="29"/>
        <v>0.3418433321347738</v>
      </c>
      <c r="P136" s="16">
        <f t="shared" si="30"/>
        <v>0.5127649982021607</v>
      </c>
      <c r="Q136" s="11">
        <f t="shared" si="31"/>
        <v>18.697188370068528</v>
      </c>
      <c r="R136" s="43"/>
      <c r="S136" s="15">
        <f t="shared" si="33"/>
        <v>829.125</v>
      </c>
      <c r="U136" s="2">
        <f t="shared" si="34"/>
        <v>0</v>
      </c>
      <c r="V136" s="12">
        <f t="shared" si="35"/>
        <v>100.96489544097346</v>
      </c>
    </row>
    <row r="137" spans="7:22" ht="15" customHeight="1">
      <c r="G137" s="14">
        <v>670</v>
      </c>
      <c r="H137" s="14">
        <f t="shared" si="32"/>
        <v>0</v>
      </c>
      <c r="I137" s="36">
        <f t="shared" si="24"/>
        <v>0</v>
      </c>
      <c r="J137" s="15">
        <f t="shared" si="25"/>
        <v>1.34381086688564</v>
      </c>
      <c r="K137" s="16">
        <f t="shared" si="26"/>
        <v>2.456908361850252</v>
      </c>
      <c r="L137" s="15">
        <f t="shared" si="27"/>
        <v>0</v>
      </c>
      <c r="M137" s="11">
        <f t="shared" si="28"/>
        <v>0</v>
      </c>
      <c r="N137" s="4"/>
      <c r="O137" s="15">
        <f t="shared" si="29"/>
        <v>0.3418433321347738</v>
      </c>
      <c r="P137" s="16">
        <f t="shared" si="30"/>
        <v>0.5127649982021607</v>
      </c>
      <c r="Q137" s="11">
        <f t="shared" si="31"/>
        <v>18.697188370068528</v>
      </c>
      <c r="R137" s="43"/>
      <c r="S137" s="15">
        <f t="shared" si="33"/>
        <v>829.125</v>
      </c>
      <c r="U137" s="2">
        <f t="shared" si="34"/>
        <v>0</v>
      </c>
      <c r="V137" s="12">
        <f t="shared" si="35"/>
        <v>100.96489544097346</v>
      </c>
    </row>
    <row r="138" spans="7:22" ht="15" customHeight="1">
      <c r="G138" s="14">
        <v>675</v>
      </c>
      <c r="H138" s="14">
        <f t="shared" si="32"/>
        <v>0</v>
      </c>
      <c r="I138" s="36">
        <f t="shared" si="24"/>
        <v>0</v>
      </c>
      <c r="J138" s="15">
        <f t="shared" si="25"/>
        <v>1.34381086688564</v>
      </c>
      <c r="K138" s="16">
        <f t="shared" si="26"/>
        <v>2.456908361850252</v>
      </c>
      <c r="L138" s="15">
        <f t="shared" si="27"/>
        <v>0</v>
      </c>
      <c r="M138" s="11">
        <f t="shared" si="28"/>
        <v>0</v>
      </c>
      <c r="N138" s="4"/>
      <c r="O138" s="15">
        <f t="shared" si="29"/>
        <v>0.3418433321347738</v>
      </c>
      <c r="P138" s="16">
        <f t="shared" si="30"/>
        <v>0.5127649982021607</v>
      </c>
      <c r="Q138" s="11">
        <f t="shared" si="31"/>
        <v>18.697188370068528</v>
      </c>
      <c r="R138" s="43"/>
      <c r="S138" s="15">
        <f t="shared" si="33"/>
        <v>829.125</v>
      </c>
      <c r="U138" s="2">
        <f t="shared" si="34"/>
        <v>0</v>
      </c>
      <c r="V138" s="12">
        <f t="shared" si="35"/>
        <v>100.96489544097346</v>
      </c>
    </row>
    <row r="139" spans="7:22" ht="15" customHeight="1">
      <c r="G139" s="14">
        <v>680</v>
      </c>
      <c r="H139" s="14">
        <f t="shared" si="32"/>
        <v>0</v>
      </c>
      <c r="I139" s="36">
        <f t="shared" si="24"/>
        <v>0</v>
      </c>
      <c r="J139" s="15">
        <f t="shared" si="25"/>
        <v>1.34381086688564</v>
      </c>
      <c r="K139" s="16">
        <f t="shared" si="26"/>
        <v>2.456908361850252</v>
      </c>
      <c r="L139" s="15">
        <f t="shared" si="27"/>
        <v>0</v>
      </c>
      <c r="M139" s="11">
        <f t="shared" si="28"/>
        <v>0</v>
      </c>
      <c r="N139" s="4"/>
      <c r="O139" s="15">
        <f t="shared" si="29"/>
        <v>0.3418433321347738</v>
      </c>
      <c r="P139" s="16">
        <f t="shared" si="30"/>
        <v>0.5127649982021607</v>
      </c>
      <c r="Q139" s="11">
        <f t="shared" si="31"/>
        <v>18.697188370068528</v>
      </c>
      <c r="R139" s="43"/>
      <c r="S139" s="15">
        <f t="shared" si="33"/>
        <v>829.125</v>
      </c>
      <c r="U139" s="2">
        <f t="shared" si="34"/>
        <v>0</v>
      </c>
      <c r="V139" s="12">
        <f t="shared" si="35"/>
        <v>100.96489544097346</v>
      </c>
    </row>
    <row r="140" spans="7:22" ht="15" customHeight="1">
      <c r="G140" s="14">
        <v>685</v>
      </c>
      <c r="H140" s="14">
        <f t="shared" si="32"/>
        <v>0</v>
      </c>
      <c r="I140" s="36">
        <f t="shared" si="24"/>
        <v>0</v>
      </c>
      <c r="J140" s="15">
        <f t="shared" si="25"/>
        <v>1.34381086688564</v>
      </c>
      <c r="K140" s="16">
        <f t="shared" si="26"/>
        <v>2.456908361850252</v>
      </c>
      <c r="L140" s="15">
        <f t="shared" si="27"/>
        <v>0</v>
      </c>
      <c r="M140" s="11">
        <f t="shared" si="28"/>
        <v>0</v>
      </c>
      <c r="N140" s="4"/>
      <c r="O140" s="15">
        <f t="shared" si="29"/>
        <v>0.3418433321347738</v>
      </c>
      <c r="P140" s="16">
        <f t="shared" si="30"/>
        <v>0.5127649982021607</v>
      </c>
      <c r="Q140" s="11">
        <f t="shared" si="31"/>
        <v>18.697188370068528</v>
      </c>
      <c r="R140" s="43"/>
      <c r="S140" s="15">
        <f t="shared" si="33"/>
        <v>829.125</v>
      </c>
      <c r="U140" s="2">
        <f t="shared" si="34"/>
        <v>0</v>
      </c>
      <c r="V140" s="12">
        <f t="shared" si="35"/>
        <v>100.96489544097346</v>
      </c>
    </row>
    <row r="141" spans="7:22" ht="15" customHeight="1">
      <c r="G141" s="14">
        <v>690</v>
      </c>
      <c r="H141" s="14">
        <f t="shared" si="32"/>
        <v>0</v>
      </c>
      <c r="I141" s="36">
        <f t="shared" si="24"/>
        <v>0</v>
      </c>
      <c r="J141" s="15">
        <f t="shared" si="25"/>
        <v>1.34381086688564</v>
      </c>
      <c r="K141" s="16">
        <f t="shared" si="26"/>
        <v>2.456908361850252</v>
      </c>
      <c r="L141" s="15">
        <f t="shared" si="27"/>
        <v>0</v>
      </c>
      <c r="M141" s="11">
        <f t="shared" si="28"/>
        <v>0</v>
      </c>
      <c r="N141" s="4"/>
      <c r="O141" s="15">
        <f t="shared" si="29"/>
        <v>0.3418433321347738</v>
      </c>
      <c r="P141" s="16">
        <f t="shared" si="30"/>
        <v>0.5127649982021607</v>
      </c>
      <c r="Q141" s="11">
        <f t="shared" si="31"/>
        <v>18.697188370068528</v>
      </c>
      <c r="R141" s="43"/>
      <c r="S141" s="15">
        <f t="shared" si="33"/>
        <v>829.125</v>
      </c>
      <c r="U141" s="2">
        <f t="shared" si="34"/>
        <v>0</v>
      </c>
      <c r="V141" s="12">
        <f t="shared" si="35"/>
        <v>100.96489544097346</v>
      </c>
    </row>
    <row r="142" spans="7:22" ht="15" customHeight="1">
      <c r="G142" s="14">
        <v>695</v>
      </c>
      <c r="H142" s="14">
        <f t="shared" si="32"/>
        <v>0</v>
      </c>
      <c r="I142" s="36">
        <f t="shared" si="24"/>
        <v>0</v>
      </c>
      <c r="J142" s="15">
        <f t="shared" si="25"/>
        <v>1.34381086688564</v>
      </c>
      <c r="K142" s="16">
        <f t="shared" si="26"/>
        <v>2.456908361850252</v>
      </c>
      <c r="L142" s="15">
        <f t="shared" si="27"/>
        <v>0</v>
      </c>
      <c r="M142" s="11">
        <f t="shared" si="28"/>
        <v>0</v>
      </c>
      <c r="N142" s="4"/>
      <c r="O142" s="15">
        <f t="shared" si="29"/>
        <v>0.3418433321347738</v>
      </c>
      <c r="P142" s="16">
        <f t="shared" si="30"/>
        <v>0.5127649982021607</v>
      </c>
      <c r="Q142" s="11">
        <f t="shared" si="31"/>
        <v>18.697188370068528</v>
      </c>
      <c r="R142" s="43"/>
      <c r="S142" s="15">
        <f t="shared" si="33"/>
        <v>829.125</v>
      </c>
      <c r="U142" s="2">
        <f t="shared" si="34"/>
        <v>0</v>
      </c>
      <c r="V142" s="12">
        <f t="shared" si="35"/>
        <v>100.96489544097346</v>
      </c>
    </row>
    <row r="143" spans="7:22" ht="15" customHeight="1">
      <c r="G143" s="14">
        <v>700</v>
      </c>
      <c r="H143" s="14">
        <f t="shared" si="32"/>
        <v>0</v>
      </c>
      <c r="I143" s="36">
        <f t="shared" si="24"/>
        <v>0</v>
      </c>
      <c r="J143" s="15">
        <f t="shared" si="25"/>
        <v>1.34381086688564</v>
      </c>
      <c r="K143" s="16">
        <f t="shared" si="26"/>
        <v>2.456908361850252</v>
      </c>
      <c r="L143" s="15">
        <f t="shared" si="27"/>
        <v>0</v>
      </c>
      <c r="M143" s="11">
        <f t="shared" si="28"/>
        <v>0</v>
      </c>
      <c r="N143" s="4"/>
      <c r="O143" s="15">
        <f t="shared" si="29"/>
        <v>0.3418433321347738</v>
      </c>
      <c r="P143" s="16">
        <f t="shared" si="30"/>
        <v>0.5127649982021607</v>
      </c>
      <c r="Q143" s="11">
        <f t="shared" si="31"/>
        <v>18.697188370068528</v>
      </c>
      <c r="R143" s="43"/>
      <c r="S143" s="15">
        <f t="shared" si="33"/>
        <v>829.125</v>
      </c>
      <c r="U143" s="2">
        <f t="shared" si="34"/>
        <v>0</v>
      </c>
      <c r="V143" s="12">
        <f t="shared" si="35"/>
        <v>100.96489544097346</v>
      </c>
    </row>
    <row r="144" spans="7:22" ht="15" customHeight="1">
      <c r="G144" s="14">
        <v>705</v>
      </c>
      <c r="H144" s="14">
        <f t="shared" si="32"/>
        <v>0</v>
      </c>
      <c r="I144" s="36">
        <f t="shared" si="24"/>
        <v>0</v>
      </c>
      <c r="J144" s="15">
        <f t="shared" si="25"/>
        <v>1.34381086688564</v>
      </c>
      <c r="K144" s="16">
        <f t="shared" si="26"/>
        <v>2.456908361850252</v>
      </c>
      <c r="L144" s="15">
        <f t="shared" si="27"/>
        <v>0</v>
      </c>
      <c r="M144" s="11">
        <f t="shared" si="28"/>
        <v>0</v>
      </c>
      <c r="N144" s="4"/>
      <c r="O144" s="15">
        <f t="shared" si="29"/>
        <v>0.3418433321347738</v>
      </c>
      <c r="P144" s="16">
        <f t="shared" si="30"/>
        <v>0.5127649982021607</v>
      </c>
      <c r="Q144" s="11">
        <f t="shared" si="31"/>
        <v>18.697188370068528</v>
      </c>
      <c r="R144" s="43"/>
      <c r="S144" s="15">
        <f t="shared" si="33"/>
        <v>829.125</v>
      </c>
      <c r="U144" s="2">
        <f t="shared" si="34"/>
        <v>0</v>
      </c>
      <c r="V144" s="12">
        <f t="shared" si="35"/>
        <v>100.96489544097346</v>
      </c>
    </row>
    <row r="145" spans="7:22" ht="15" customHeight="1">
      <c r="G145" s="14">
        <v>710</v>
      </c>
      <c r="H145" s="14">
        <f t="shared" si="32"/>
        <v>0</v>
      </c>
      <c r="I145" s="36">
        <f t="shared" si="24"/>
        <v>0</v>
      </c>
      <c r="J145" s="15">
        <f t="shared" si="25"/>
        <v>1.34381086688564</v>
      </c>
      <c r="K145" s="16">
        <f t="shared" si="26"/>
        <v>2.456908361850252</v>
      </c>
      <c r="L145" s="15">
        <f t="shared" si="27"/>
        <v>0</v>
      </c>
      <c r="M145" s="11">
        <f t="shared" si="28"/>
        <v>0</v>
      </c>
      <c r="N145" s="4"/>
      <c r="O145" s="15">
        <f t="shared" si="29"/>
        <v>0.3418433321347738</v>
      </c>
      <c r="P145" s="16">
        <f t="shared" si="30"/>
        <v>0.5127649982021607</v>
      </c>
      <c r="Q145" s="11">
        <f t="shared" si="31"/>
        <v>18.697188370068528</v>
      </c>
      <c r="R145" s="43"/>
      <c r="S145" s="15">
        <f t="shared" si="33"/>
        <v>829.125</v>
      </c>
      <c r="U145" s="2">
        <f t="shared" si="34"/>
        <v>0</v>
      </c>
      <c r="V145" s="12">
        <f t="shared" si="35"/>
        <v>100.96489544097346</v>
      </c>
    </row>
    <row r="146" spans="7:22" ht="15" customHeight="1">
      <c r="G146" s="14">
        <v>715</v>
      </c>
      <c r="H146" s="14">
        <f t="shared" si="32"/>
        <v>0</v>
      </c>
      <c r="I146" s="36">
        <f t="shared" si="24"/>
        <v>0</v>
      </c>
      <c r="J146" s="15">
        <f t="shared" si="25"/>
        <v>1.34381086688564</v>
      </c>
      <c r="K146" s="16">
        <f t="shared" si="26"/>
        <v>2.456908361850252</v>
      </c>
      <c r="L146" s="15">
        <f t="shared" si="27"/>
        <v>0</v>
      </c>
      <c r="M146" s="11">
        <f t="shared" si="28"/>
        <v>0</v>
      </c>
      <c r="N146" s="4"/>
      <c r="O146" s="15">
        <f t="shared" si="29"/>
        <v>0.3418433321347738</v>
      </c>
      <c r="P146" s="16">
        <f t="shared" si="30"/>
        <v>0.5127649982021607</v>
      </c>
      <c r="Q146" s="11">
        <f t="shared" si="31"/>
        <v>18.697188370068528</v>
      </c>
      <c r="R146" s="43"/>
      <c r="S146" s="15">
        <f t="shared" si="33"/>
        <v>829.125</v>
      </c>
      <c r="U146" s="2">
        <f t="shared" si="34"/>
        <v>0</v>
      </c>
      <c r="V146" s="12">
        <f t="shared" si="35"/>
        <v>100.96489544097346</v>
      </c>
    </row>
    <row r="147" spans="7:22" ht="15" customHeight="1">
      <c r="G147" s="14">
        <v>720</v>
      </c>
      <c r="H147" s="14">
        <f t="shared" si="32"/>
        <v>0</v>
      </c>
      <c r="I147" s="36">
        <f t="shared" si="24"/>
        <v>0</v>
      </c>
      <c r="J147" s="15">
        <f t="shared" si="25"/>
        <v>1.34381086688564</v>
      </c>
      <c r="K147" s="16">
        <f t="shared" si="26"/>
        <v>2.456908361850252</v>
      </c>
      <c r="L147" s="15">
        <f t="shared" si="27"/>
        <v>0</v>
      </c>
      <c r="M147" s="11">
        <f t="shared" si="28"/>
        <v>0</v>
      </c>
      <c r="N147" s="4"/>
      <c r="O147" s="15">
        <f t="shared" si="29"/>
        <v>0.3418433321347738</v>
      </c>
      <c r="P147" s="16">
        <f t="shared" si="30"/>
        <v>0.5127649982021607</v>
      </c>
      <c r="Q147" s="11">
        <f t="shared" si="31"/>
        <v>18.697188370068528</v>
      </c>
      <c r="R147" s="43"/>
      <c r="S147" s="15">
        <f t="shared" si="33"/>
        <v>829.125</v>
      </c>
      <c r="U147" s="2">
        <f t="shared" si="34"/>
        <v>0</v>
      </c>
      <c r="V147" s="12">
        <f t="shared" si="35"/>
        <v>100.96489544097346</v>
      </c>
    </row>
    <row r="148" spans="7:22" ht="15" customHeight="1">
      <c r="G148" s="14">
        <v>725</v>
      </c>
      <c r="H148" s="14">
        <f t="shared" si="32"/>
        <v>0</v>
      </c>
      <c r="I148" s="36">
        <f t="shared" si="24"/>
        <v>0</v>
      </c>
      <c r="J148" s="15">
        <f t="shared" si="25"/>
        <v>1.34381086688564</v>
      </c>
      <c r="K148" s="16">
        <f t="shared" si="26"/>
        <v>2.456908361850252</v>
      </c>
      <c r="L148" s="15">
        <f t="shared" si="27"/>
        <v>0</v>
      </c>
      <c r="M148" s="11">
        <f t="shared" si="28"/>
        <v>0</v>
      </c>
      <c r="N148" s="4"/>
      <c r="O148" s="15">
        <f t="shared" si="29"/>
        <v>0.3418433321347738</v>
      </c>
      <c r="P148" s="16">
        <f t="shared" si="30"/>
        <v>0.5127649982021607</v>
      </c>
      <c r="Q148" s="11">
        <f t="shared" si="31"/>
        <v>18.697188370068528</v>
      </c>
      <c r="R148" s="43"/>
      <c r="S148" s="15">
        <f t="shared" si="33"/>
        <v>829.125</v>
      </c>
      <c r="U148" s="2">
        <f t="shared" si="34"/>
        <v>0</v>
      </c>
      <c r="V148" s="12">
        <f t="shared" si="35"/>
        <v>100.96489544097346</v>
      </c>
    </row>
    <row r="149" spans="7:22" ht="15" customHeight="1">
      <c r="G149" s="14">
        <v>730</v>
      </c>
      <c r="H149" s="14">
        <f t="shared" si="32"/>
        <v>0</v>
      </c>
      <c r="I149" s="36">
        <f t="shared" si="24"/>
        <v>0</v>
      </c>
      <c r="J149" s="15">
        <f t="shared" si="25"/>
        <v>1.34381086688564</v>
      </c>
      <c r="K149" s="16">
        <f t="shared" si="26"/>
        <v>2.456908361850252</v>
      </c>
      <c r="L149" s="15">
        <f t="shared" si="27"/>
        <v>0</v>
      </c>
      <c r="M149" s="11">
        <f t="shared" si="28"/>
        <v>0</v>
      </c>
      <c r="N149" s="4"/>
      <c r="O149" s="15">
        <f t="shared" si="29"/>
        <v>0.3418433321347738</v>
      </c>
      <c r="P149" s="16">
        <f t="shared" si="30"/>
        <v>0.5127649982021607</v>
      </c>
      <c r="Q149" s="11">
        <f t="shared" si="31"/>
        <v>18.697188370068528</v>
      </c>
      <c r="R149" s="43"/>
      <c r="S149" s="15">
        <f t="shared" si="33"/>
        <v>829.125</v>
      </c>
      <c r="U149" s="2">
        <f t="shared" si="34"/>
        <v>0</v>
      </c>
      <c r="V149" s="12">
        <f t="shared" si="35"/>
        <v>100.96489544097346</v>
      </c>
    </row>
    <row r="150" spans="7:22" ht="15" customHeight="1">
      <c r="G150" s="14">
        <v>735</v>
      </c>
      <c r="H150" s="14">
        <f t="shared" si="32"/>
        <v>0</v>
      </c>
      <c r="I150" s="36">
        <f t="shared" si="24"/>
        <v>0</v>
      </c>
      <c r="J150" s="15">
        <f t="shared" si="25"/>
        <v>1.34381086688564</v>
      </c>
      <c r="K150" s="16">
        <f t="shared" si="26"/>
        <v>2.456908361850252</v>
      </c>
      <c r="L150" s="15">
        <f t="shared" si="27"/>
        <v>0</v>
      </c>
      <c r="M150" s="11">
        <f t="shared" si="28"/>
        <v>0</v>
      </c>
      <c r="N150" s="4"/>
      <c r="O150" s="15">
        <f t="shared" si="29"/>
        <v>0.3418433321347738</v>
      </c>
      <c r="P150" s="16">
        <f t="shared" si="30"/>
        <v>0.5127649982021607</v>
      </c>
      <c r="Q150" s="11">
        <f t="shared" si="31"/>
        <v>18.697188370068528</v>
      </c>
      <c r="R150" s="43"/>
      <c r="S150" s="15">
        <f t="shared" si="33"/>
        <v>829.125</v>
      </c>
      <c r="U150" s="2">
        <f t="shared" si="34"/>
        <v>0</v>
      </c>
      <c r="V150" s="12">
        <f t="shared" si="35"/>
        <v>100.96489544097346</v>
      </c>
    </row>
    <row r="151" spans="7:22" ht="15" customHeight="1">
      <c r="G151" s="14">
        <v>740</v>
      </c>
      <c r="H151" s="14">
        <f t="shared" si="32"/>
        <v>0</v>
      </c>
      <c r="I151" s="36">
        <f t="shared" si="24"/>
        <v>0</v>
      </c>
      <c r="J151" s="15">
        <f t="shared" si="25"/>
        <v>1.34381086688564</v>
      </c>
      <c r="K151" s="16">
        <f t="shared" si="26"/>
        <v>2.456908361850252</v>
      </c>
      <c r="L151" s="15">
        <f t="shared" si="27"/>
        <v>0</v>
      </c>
      <c r="M151" s="11">
        <f t="shared" si="28"/>
        <v>0</v>
      </c>
      <c r="N151" s="4"/>
      <c r="O151" s="15">
        <f t="shared" si="29"/>
        <v>0.3418433321347738</v>
      </c>
      <c r="P151" s="16">
        <f t="shared" si="30"/>
        <v>0.5127649982021607</v>
      </c>
      <c r="Q151" s="11">
        <f t="shared" si="31"/>
        <v>18.697188370068528</v>
      </c>
      <c r="R151" s="43"/>
      <c r="S151" s="15">
        <f t="shared" si="33"/>
        <v>829.125</v>
      </c>
      <c r="U151" s="2">
        <f t="shared" si="34"/>
        <v>0</v>
      </c>
      <c r="V151" s="12">
        <f t="shared" si="35"/>
        <v>100.96489544097346</v>
      </c>
    </row>
    <row r="152" spans="7:22" ht="15" customHeight="1">
      <c r="G152" s="14">
        <v>745</v>
      </c>
      <c r="H152" s="14">
        <f t="shared" si="32"/>
        <v>0</v>
      </c>
      <c r="I152" s="36">
        <f t="shared" si="24"/>
        <v>0</v>
      </c>
      <c r="J152" s="15">
        <f t="shared" si="25"/>
        <v>1.34381086688564</v>
      </c>
      <c r="K152" s="16">
        <f t="shared" si="26"/>
        <v>2.456908361850252</v>
      </c>
      <c r="L152" s="15">
        <f t="shared" si="27"/>
        <v>0</v>
      </c>
      <c r="M152" s="11">
        <f t="shared" si="28"/>
        <v>0</v>
      </c>
      <c r="N152" s="4"/>
      <c r="O152" s="15">
        <f t="shared" si="29"/>
        <v>0.3418433321347738</v>
      </c>
      <c r="P152" s="16">
        <f t="shared" si="30"/>
        <v>0.5127649982021607</v>
      </c>
      <c r="Q152" s="11">
        <f t="shared" si="31"/>
        <v>18.697188370068528</v>
      </c>
      <c r="R152" s="43"/>
      <c r="S152" s="15">
        <f t="shared" si="33"/>
        <v>829.125</v>
      </c>
      <c r="U152" s="2">
        <f t="shared" si="34"/>
        <v>0</v>
      </c>
      <c r="V152" s="12">
        <f t="shared" si="35"/>
        <v>100.96489544097346</v>
      </c>
    </row>
    <row r="153" spans="7:22" ht="15" customHeight="1">
      <c r="G153" s="14">
        <v>750</v>
      </c>
      <c r="H153" s="14">
        <f t="shared" si="32"/>
        <v>0</v>
      </c>
      <c r="I153" s="36">
        <f t="shared" si="24"/>
        <v>0</v>
      </c>
      <c r="J153" s="15">
        <f t="shared" si="25"/>
        <v>1.34381086688564</v>
      </c>
      <c r="K153" s="16">
        <f t="shared" si="26"/>
        <v>2.456908361850252</v>
      </c>
      <c r="L153" s="15">
        <f t="shared" si="27"/>
        <v>0</v>
      </c>
      <c r="M153" s="11">
        <f t="shared" si="28"/>
        <v>0</v>
      </c>
      <c r="N153" s="4"/>
      <c r="O153" s="15">
        <f t="shared" si="29"/>
        <v>0.3418433321347738</v>
      </c>
      <c r="P153" s="16">
        <f t="shared" si="30"/>
        <v>0.5127649982021607</v>
      </c>
      <c r="Q153" s="11">
        <f t="shared" si="31"/>
        <v>18.697188370068528</v>
      </c>
      <c r="R153" s="43"/>
      <c r="S153" s="15">
        <f t="shared" si="33"/>
        <v>829.125</v>
      </c>
      <c r="U153" s="2">
        <f t="shared" si="34"/>
        <v>0</v>
      </c>
      <c r="V153" s="12">
        <f t="shared" si="35"/>
        <v>100.96489544097346</v>
      </c>
    </row>
    <row r="154" spans="7:22" ht="15" customHeight="1">
      <c r="G154" s="14">
        <v>755</v>
      </c>
      <c r="H154" s="14">
        <f t="shared" si="32"/>
        <v>0</v>
      </c>
      <c r="I154" s="36">
        <f t="shared" si="24"/>
        <v>0</v>
      </c>
      <c r="J154" s="15">
        <f t="shared" si="25"/>
        <v>1.34381086688564</v>
      </c>
      <c r="K154" s="16">
        <f t="shared" si="26"/>
        <v>2.456908361850252</v>
      </c>
      <c r="L154" s="15">
        <f t="shared" si="27"/>
        <v>0</v>
      </c>
      <c r="M154" s="11">
        <f t="shared" si="28"/>
        <v>0</v>
      </c>
      <c r="N154" s="4"/>
      <c r="O154" s="15">
        <f t="shared" si="29"/>
        <v>0.3418433321347738</v>
      </c>
      <c r="P154" s="16">
        <f t="shared" si="30"/>
        <v>0.5127649982021607</v>
      </c>
      <c r="Q154" s="11">
        <f t="shared" si="31"/>
        <v>18.697188370068528</v>
      </c>
      <c r="R154" s="43"/>
      <c r="S154" s="15">
        <f t="shared" si="33"/>
        <v>829.125</v>
      </c>
      <c r="U154" s="2">
        <f t="shared" si="34"/>
        <v>0</v>
      </c>
      <c r="V154" s="12">
        <f t="shared" si="35"/>
        <v>100.96489544097346</v>
      </c>
    </row>
    <row r="155" spans="7:22" ht="15" customHeight="1">
      <c r="G155" s="14">
        <v>760</v>
      </c>
      <c r="H155" s="14">
        <f t="shared" si="32"/>
        <v>0</v>
      </c>
      <c r="I155" s="36">
        <f t="shared" si="24"/>
        <v>0</v>
      </c>
      <c r="J155" s="15">
        <f t="shared" si="25"/>
        <v>1.34381086688564</v>
      </c>
      <c r="K155" s="16">
        <f t="shared" si="26"/>
        <v>2.456908361850252</v>
      </c>
      <c r="L155" s="15">
        <f t="shared" si="27"/>
        <v>0</v>
      </c>
      <c r="M155" s="11">
        <f t="shared" si="28"/>
        <v>0</v>
      </c>
      <c r="N155" s="4"/>
      <c r="O155" s="15">
        <f t="shared" si="29"/>
        <v>0.3418433321347738</v>
      </c>
      <c r="P155" s="16">
        <f t="shared" si="30"/>
        <v>0.5127649982021607</v>
      </c>
      <c r="Q155" s="11">
        <f t="shared" si="31"/>
        <v>18.697188370068528</v>
      </c>
      <c r="R155" s="43"/>
      <c r="S155" s="15">
        <f t="shared" si="33"/>
        <v>829.125</v>
      </c>
      <c r="U155" s="2">
        <f t="shared" si="34"/>
        <v>0</v>
      </c>
      <c r="V155" s="12">
        <f t="shared" si="35"/>
        <v>100.96489544097346</v>
      </c>
    </row>
    <row r="156" spans="7:22" ht="15" customHeight="1">
      <c r="G156" s="14">
        <v>765</v>
      </c>
      <c r="H156" s="14">
        <f t="shared" si="32"/>
        <v>0</v>
      </c>
      <c r="I156" s="36">
        <f t="shared" si="24"/>
        <v>0</v>
      </c>
      <c r="J156" s="15">
        <f t="shared" si="25"/>
        <v>1.34381086688564</v>
      </c>
      <c r="K156" s="16">
        <f t="shared" si="26"/>
        <v>2.456908361850252</v>
      </c>
      <c r="L156" s="15">
        <f t="shared" si="27"/>
        <v>0</v>
      </c>
      <c r="M156" s="11">
        <f t="shared" si="28"/>
        <v>0</v>
      </c>
      <c r="N156" s="4"/>
      <c r="O156" s="15">
        <f t="shared" si="29"/>
        <v>0.3418433321347738</v>
      </c>
      <c r="P156" s="16">
        <f t="shared" si="30"/>
        <v>0.5127649982021607</v>
      </c>
      <c r="Q156" s="11">
        <f t="shared" si="31"/>
        <v>18.697188370068528</v>
      </c>
      <c r="R156" s="43"/>
      <c r="S156" s="15">
        <f t="shared" si="33"/>
        <v>829.125</v>
      </c>
      <c r="U156" s="2">
        <f t="shared" si="34"/>
        <v>0</v>
      </c>
      <c r="V156" s="12">
        <f t="shared" si="35"/>
        <v>100.96489544097346</v>
      </c>
    </row>
    <row r="157" spans="7:22" ht="15" customHeight="1">
      <c r="G157" s="14">
        <v>770</v>
      </c>
      <c r="H157" s="14">
        <f t="shared" si="32"/>
        <v>0</v>
      </c>
      <c r="I157" s="36">
        <f t="shared" si="24"/>
        <v>0</v>
      </c>
      <c r="J157" s="15">
        <f t="shared" si="25"/>
        <v>1.34381086688564</v>
      </c>
      <c r="K157" s="16">
        <f t="shared" si="26"/>
        <v>2.456908361850252</v>
      </c>
      <c r="L157" s="15">
        <f t="shared" si="27"/>
        <v>0</v>
      </c>
      <c r="M157" s="11">
        <f t="shared" si="28"/>
        <v>0</v>
      </c>
      <c r="N157" s="4"/>
      <c r="O157" s="15">
        <f t="shared" si="29"/>
        <v>0.3418433321347738</v>
      </c>
      <c r="P157" s="16">
        <f t="shared" si="30"/>
        <v>0.5127649982021607</v>
      </c>
      <c r="Q157" s="11">
        <f t="shared" si="31"/>
        <v>18.697188370068528</v>
      </c>
      <c r="R157" s="43"/>
      <c r="S157" s="15">
        <f t="shared" si="33"/>
        <v>829.125</v>
      </c>
      <c r="U157" s="2">
        <f t="shared" si="34"/>
        <v>0</v>
      </c>
      <c r="V157" s="12">
        <f t="shared" si="35"/>
        <v>100.96489544097346</v>
      </c>
    </row>
    <row r="158" spans="7:22" ht="15" customHeight="1">
      <c r="G158" s="14">
        <v>775</v>
      </c>
      <c r="H158" s="14">
        <f t="shared" si="32"/>
        <v>0</v>
      </c>
      <c r="I158" s="36">
        <f t="shared" si="24"/>
        <v>0</v>
      </c>
      <c r="J158" s="15">
        <f t="shared" si="25"/>
        <v>1.34381086688564</v>
      </c>
      <c r="K158" s="16">
        <f t="shared" si="26"/>
        <v>2.456908361850252</v>
      </c>
      <c r="L158" s="15">
        <f t="shared" si="27"/>
        <v>0</v>
      </c>
      <c r="M158" s="11">
        <f t="shared" si="28"/>
        <v>0</v>
      </c>
      <c r="N158" s="4"/>
      <c r="O158" s="15">
        <f t="shared" si="29"/>
        <v>0.3418433321347738</v>
      </c>
      <c r="P158" s="16">
        <f t="shared" si="30"/>
        <v>0.5127649982021607</v>
      </c>
      <c r="Q158" s="11">
        <f t="shared" si="31"/>
        <v>18.697188370068528</v>
      </c>
      <c r="R158" s="43"/>
      <c r="S158" s="15">
        <f t="shared" si="33"/>
        <v>829.125</v>
      </c>
      <c r="U158" s="2">
        <f t="shared" si="34"/>
        <v>0</v>
      </c>
      <c r="V158" s="12">
        <f t="shared" si="35"/>
        <v>100.96489544097346</v>
      </c>
    </row>
    <row r="159" spans="7:22" ht="15" customHeight="1">
      <c r="G159" s="14">
        <v>780</v>
      </c>
      <c r="H159" s="14">
        <f t="shared" si="32"/>
        <v>0</v>
      </c>
      <c r="I159" s="36">
        <f t="shared" si="24"/>
        <v>0</v>
      </c>
      <c r="J159" s="15">
        <f t="shared" si="25"/>
        <v>1.34381086688564</v>
      </c>
      <c r="K159" s="16">
        <f t="shared" si="26"/>
        <v>2.456908361850252</v>
      </c>
      <c r="L159" s="15">
        <f t="shared" si="27"/>
        <v>0</v>
      </c>
      <c r="M159" s="11">
        <f t="shared" si="28"/>
        <v>0</v>
      </c>
      <c r="N159" s="4"/>
      <c r="O159" s="15">
        <f t="shared" si="29"/>
        <v>0.3418433321347738</v>
      </c>
      <c r="P159" s="16">
        <f t="shared" si="30"/>
        <v>0.5127649982021607</v>
      </c>
      <c r="Q159" s="11">
        <f t="shared" si="31"/>
        <v>18.697188370068528</v>
      </c>
      <c r="R159" s="43"/>
      <c r="S159" s="15">
        <f t="shared" si="33"/>
        <v>829.125</v>
      </c>
      <c r="U159" s="2">
        <f t="shared" si="34"/>
        <v>0</v>
      </c>
      <c r="V159" s="12">
        <f t="shared" si="35"/>
        <v>100.96489544097346</v>
      </c>
    </row>
    <row r="160" spans="7:22" ht="15" customHeight="1">
      <c r="G160" s="14">
        <v>785</v>
      </c>
      <c r="H160" s="14">
        <f t="shared" si="32"/>
        <v>0</v>
      </c>
      <c r="I160" s="36">
        <f t="shared" si="24"/>
        <v>0</v>
      </c>
      <c r="J160" s="15">
        <f t="shared" si="25"/>
        <v>1.34381086688564</v>
      </c>
      <c r="K160" s="16">
        <f t="shared" si="26"/>
        <v>2.456908361850252</v>
      </c>
      <c r="L160" s="15">
        <f t="shared" si="27"/>
        <v>0</v>
      </c>
      <c r="M160" s="11">
        <f t="shared" si="28"/>
        <v>0</v>
      </c>
      <c r="N160" s="4"/>
      <c r="O160" s="15">
        <f t="shared" si="29"/>
        <v>0.3418433321347738</v>
      </c>
      <c r="P160" s="16">
        <f t="shared" si="30"/>
        <v>0.5127649982021607</v>
      </c>
      <c r="Q160" s="11">
        <f t="shared" si="31"/>
        <v>18.697188370068528</v>
      </c>
      <c r="R160" s="43"/>
      <c r="S160" s="15">
        <f t="shared" si="33"/>
        <v>829.125</v>
      </c>
      <c r="U160" s="2">
        <f t="shared" si="34"/>
        <v>0</v>
      </c>
      <c r="V160" s="12">
        <f t="shared" si="35"/>
        <v>100.96489544097346</v>
      </c>
    </row>
    <row r="161" spans="7:22" ht="15" customHeight="1">
      <c r="G161" s="14">
        <v>790</v>
      </c>
      <c r="H161" s="14">
        <f t="shared" si="32"/>
        <v>0</v>
      </c>
      <c r="I161" s="36">
        <f t="shared" si="24"/>
        <v>0</v>
      </c>
      <c r="J161" s="15">
        <f t="shared" si="25"/>
        <v>1.34381086688564</v>
      </c>
      <c r="K161" s="16">
        <f t="shared" si="26"/>
        <v>2.456908361850252</v>
      </c>
      <c r="L161" s="15">
        <f t="shared" si="27"/>
        <v>0</v>
      </c>
      <c r="M161" s="11">
        <f t="shared" si="28"/>
        <v>0</v>
      </c>
      <c r="N161" s="4"/>
      <c r="O161" s="15">
        <f t="shared" si="29"/>
        <v>0.3418433321347738</v>
      </c>
      <c r="P161" s="16">
        <f t="shared" si="30"/>
        <v>0.5127649982021607</v>
      </c>
      <c r="Q161" s="11">
        <f t="shared" si="31"/>
        <v>18.697188370068528</v>
      </c>
      <c r="R161" s="43"/>
      <c r="S161" s="15">
        <f t="shared" si="33"/>
        <v>829.125</v>
      </c>
      <c r="U161" s="2">
        <f t="shared" si="34"/>
        <v>0</v>
      </c>
      <c r="V161" s="12">
        <f t="shared" si="35"/>
        <v>100.96489544097346</v>
      </c>
    </row>
    <row r="162" spans="7:22" ht="15" customHeight="1">
      <c r="G162" s="14">
        <v>795</v>
      </c>
      <c r="H162" s="14">
        <f t="shared" si="32"/>
        <v>0</v>
      </c>
      <c r="I162" s="36">
        <f t="shared" si="24"/>
        <v>0</v>
      </c>
      <c r="J162" s="15">
        <f t="shared" si="25"/>
        <v>1.34381086688564</v>
      </c>
      <c r="K162" s="16">
        <f t="shared" si="26"/>
        <v>2.456908361850252</v>
      </c>
      <c r="L162" s="15">
        <f t="shared" si="27"/>
        <v>0</v>
      </c>
      <c r="M162" s="11">
        <f t="shared" si="28"/>
        <v>0</v>
      </c>
      <c r="N162" s="4"/>
      <c r="O162" s="15">
        <f t="shared" si="29"/>
        <v>0.3418433321347738</v>
      </c>
      <c r="P162" s="16">
        <f t="shared" si="30"/>
        <v>0.5127649982021607</v>
      </c>
      <c r="Q162" s="11">
        <f t="shared" si="31"/>
        <v>18.697188370068528</v>
      </c>
      <c r="R162" s="43"/>
      <c r="S162" s="15">
        <f t="shared" si="33"/>
        <v>829.125</v>
      </c>
      <c r="U162" s="2">
        <f t="shared" si="34"/>
        <v>0</v>
      </c>
      <c r="V162" s="12">
        <f t="shared" si="35"/>
        <v>100.96489544097346</v>
      </c>
    </row>
    <row r="163" spans="7:22" ht="15" customHeight="1">
      <c r="G163" s="14">
        <v>800</v>
      </c>
      <c r="H163" s="14">
        <f t="shared" si="32"/>
        <v>0</v>
      </c>
      <c r="I163" s="36">
        <f t="shared" si="24"/>
        <v>0</v>
      </c>
      <c r="J163" s="15">
        <f t="shared" si="25"/>
        <v>1.34381086688564</v>
      </c>
      <c r="K163" s="16">
        <f t="shared" si="26"/>
        <v>2.456908361850252</v>
      </c>
      <c r="L163" s="15">
        <f t="shared" si="27"/>
        <v>0</v>
      </c>
      <c r="M163" s="11">
        <f t="shared" si="28"/>
        <v>0</v>
      </c>
      <c r="N163" s="4"/>
      <c r="O163" s="15">
        <f t="shared" si="29"/>
        <v>0.3418433321347738</v>
      </c>
      <c r="P163" s="16">
        <f t="shared" si="30"/>
        <v>0.5127649982021607</v>
      </c>
      <c r="Q163" s="11">
        <f t="shared" si="31"/>
        <v>18.697188370068528</v>
      </c>
      <c r="R163" s="43"/>
      <c r="S163" s="15">
        <f t="shared" si="33"/>
        <v>829.125</v>
      </c>
      <c r="U163" s="2">
        <f t="shared" si="34"/>
        <v>0</v>
      </c>
      <c r="V163" s="12">
        <f t="shared" si="35"/>
        <v>100.96489544097346</v>
      </c>
    </row>
    <row r="164" spans="7:22" ht="15" customHeight="1">
      <c r="G164" s="14">
        <v>805</v>
      </c>
      <c r="H164" s="14">
        <f t="shared" si="32"/>
        <v>0</v>
      </c>
      <c r="I164" s="36">
        <f t="shared" si="24"/>
        <v>0</v>
      </c>
      <c r="J164" s="15">
        <f t="shared" si="25"/>
        <v>1.34381086688564</v>
      </c>
      <c r="K164" s="16">
        <f t="shared" si="26"/>
        <v>2.456908361850252</v>
      </c>
      <c r="L164" s="15">
        <f t="shared" si="27"/>
        <v>0</v>
      </c>
      <c r="M164" s="11">
        <f t="shared" si="28"/>
        <v>0</v>
      </c>
      <c r="N164" s="4"/>
      <c r="O164" s="15">
        <f t="shared" si="29"/>
        <v>0.3418433321347738</v>
      </c>
      <c r="P164" s="16">
        <f t="shared" si="30"/>
        <v>0.5127649982021607</v>
      </c>
      <c r="Q164" s="11">
        <f t="shared" si="31"/>
        <v>18.697188370068528</v>
      </c>
      <c r="R164" s="43"/>
      <c r="S164" s="15">
        <f t="shared" si="33"/>
        <v>829.125</v>
      </c>
      <c r="U164" s="2">
        <f t="shared" si="34"/>
        <v>0</v>
      </c>
      <c r="V164" s="12">
        <f t="shared" si="35"/>
        <v>100.96489544097346</v>
      </c>
    </row>
    <row r="165" spans="7:22" ht="15" customHeight="1">
      <c r="G165" s="14">
        <v>810</v>
      </c>
      <c r="H165" s="14">
        <f t="shared" si="32"/>
        <v>0</v>
      </c>
      <c r="I165" s="36">
        <f t="shared" si="24"/>
        <v>0</v>
      </c>
      <c r="J165" s="15">
        <f t="shared" si="25"/>
        <v>1.34381086688564</v>
      </c>
      <c r="K165" s="16">
        <f t="shared" si="26"/>
        <v>2.456908361850252</v>
      </c>
      <c r="L165" s="15">
        <f t="shared" si="27"/>
        <v>0</v>
      </c>
      <c r="M165" s="11">
        <f t="shared" si="28"/>
        <v>0</v>
      </c>
      <c r="N165" s="4"/>
      <c r="O165" s="15">
        <f t="shared" si="29"/>
        <v>0.3418433321347738</v>
      </c>
      <c r="P165" s="16">
        <f t="shared" si="30"/>
        <v>0.5127649982021607</v>
      </c>
      <c r="Q165" s="11">
        <f t="shared" si="31"/>
        <v>18.697188370068528</v>
      </c>
      <c r="R165" s="43"/>
      <c r="S165" s="15">
        <f t="shared" si="33"/>
        <v>829.125</v>
      </c>
      <c r="U165" s="2">
        <f t="shared" si="34"/>
        <v>0</v>
      </c>
      <c r="V165" s="12">
        <f t="shared" si="35"/>
        <v>100.96489544097346</v>
      </c>
    </row>
    <row r="166" spans="7:22" ht="15" customHeight="1">
      <c r="G166" s="14">
        <v>815</v>
      </c>
      <c r="H166" s="14">
        <f t="shared" si="32"/>
        <v>0</v>
      </c>
      <c r="I166" s="36">
        <f t="shared" si="24"/>
        <v>0</v>
      </c>
      <c r="J166" s="15">
        <f t="shared" si="25"/>
        <v>1.34381086688564</v>
      </c>
      <c r="K166" s="16">
        <f t="shared" si="26"/>
        <v>2.456908361850252</v>
      </c>
      <c r="L166" s="15">
        <f t="shared" si="27"/>
        <v>0</v>
      </c>
      <c r="M166" s="11">
        <f t="shared" si="28"/>
        <v>0</v>
      </c>
      <c r="N166" s="4"/>
      <c r="O166" s="15">
        <f t="shared" si="29"/>
        <v>0.3418433321347738</v>
      </c>
      <c r="P166" s="16">
        <f t="shared" si="30"/>
        <v>0.5127649982021607</v>
      </c>
      <c r="Q166" s="11">
        <f t="shared" si="31"/>
        <v>18.697188370068528</v>
      </c>
      <c r="R166" s="43"/>
      <c r="S166" s="15">
        <f t="shared" si="33"/>
        <v>829.125</v>
      </c>
      <c r="U166" s="2">
        <f t="shared" si="34"/>
        <v>0</v>
      </c>
      <c r="V166" s="12">
        <f t="shared" si="35"/>
        <v>100.96489544097346</v>
      </c>
    </row>
    <row r="167" spans="7:22" ht="15" customHeight="1">
      <c r="G167" s="14">
        <v>820</v>
      </c>
      <c r="H167" s="14">
        <f t="shared" si="32"/>
        <v>0</v>
      </c>
      <c r="I167" s="36">
        <f t="shared" si="24"/>
        <v>0</v>
      </c>
      <c r="J167" s="15">
        <f t="shared" si="25"/>
        <v>1.34381086688564</v>
      </c>
      <c r="K167" s="16">
        <f t="shared" si="26"/>
        <v>2.456908361850252</v>
      </c>
      <c r="L167" s="15">
        <f t="shared" si="27"/>
        <v>0</v>
      </c>
      <c r="M167" s="11">
        <f t="shared" si="28"/>
        <v>0</v>
      </c>
      <c r="N167" s="4"/>
      <c r="O167" s="15">
        <f t="shared" si="29"/>
        <v>0.3418433321347738</v>
      </c>
      <c r="P167" s="16">
        <f t="shared" si="30"/>
        <v>0.5127649982021607</v>
      </c>
      <c r="Q167" s="11">
        <f t="shared" si="31"/>
        <v>18.697188370068528</v>
      </c>
      <c r="R167" s="43"/>
      <c r="S167" s="15">
        <f t="shared" si="33"/>
        <v>829.125</v>
      </c>
      <c r="U167" s="2">
        <f t="shared" si="34"/>
        <v>0</v>
      </c>
      <c r="V167" s="12">
        <f t="shared" si="35"/>
        <v>100.96489544097346</v>
      </c>
    </row>
    <row r="168" spans="7:22" ht="15" customHeight="1">
      <c r="G168" s="14">
        <v>825</v>
      </c>
      <c r="H168" s="14">
        <f t="shared" si="32"/>
        <v>0</v>
      </c>
      <c r="I168" s="36">
        <f t="shared" si="24"/>
        <v>0</v>
      </c>
      <c r="J168" s="15">
        <f t="shared" si="25"/>
        <v>1.34381086688564</v>
      </c>
      <c r="K168" s="16">
        <f t="shared" si="26"/>
        <v>2.456908361850252</v>
      </c>
      <c r="L168" s="15">
        <f t="shared" si="27"/>
        <v>0</v>
      </c>
      <c r="M168" s="11">
        <f t="shared" si="28"/>
        <v>0</v>
      </c>
      <c r="N168" s="4"/>
      <c r="O168" s="15">
        <f t="shared" si="29"/>
        <v>0.3418433321347738</v>
      </c>
      <c r="P168" s="16">
        <f t="shared" si="30"/>
        <v>0.5127649982021607</v>
      </c>
      <c r="Q168" s="11">
        <f t="shared" si="31"/>
        <v>18.697188370068528</v>
      </c>
      <c r="R168" s="43"/>
      <c r="S168" s="15">
        <f t="shared" si="33"/>
        <v>829.125</v>
      </c>
      <c r="U168" s="2">
        <f t="shared" si="34"/>
        <v>0</v>
      </c>
      <c r="V168" s="12">
        <f t="shared" si="35"/>
        <v>100.96489544097346</v>
      </c>
    </row>
    <row r="169" spans="7:22" ht="15" customHeight="1">
      <c r="G169" s="14">
        <v>830</v>
      </c>
      <c r="H169" s="14">
        <f t="shared" si="32"/>
        <v>0</v>
      </c>
      <c r="I169" s="36">
        <f t="shared" si="24"/>
        <v>0</v>
      </c>
      <c r="J169" s="15">
        <f t="shared" si="25"/>
        <v>1.34381086688564</v>
      </c>
      <c r="K169" s="16">
        <f t="shared" si="26"/>
        <v>2.456908361850252</v>
      </c>
      <c r="L169" s="15">
        <f t="shared" si="27"/>
        <v>0</v>
      </c>
      <c r="M169" s="11">
        <f t="shared" si="28"/>
        <v>0</v>
      </c>
      <c r="N169" s="4"/>
      <c r="O169" s="15">
        <f t="shared" si="29"/>
        <v>0.3418433321347738</v>
      </c>
      <c r="P169" s="16">
        <f t="shared" si="30"/>
        <v>0.5127649982021607</v>
      </c>
      <c r="Q169" s="11">
        <f t="shared" si="31"/>
        <v>18.697188370068528</v>
      </c>
      <c r="R169" s="43"/>
      <c r="S169" s="15">
        <f t="shared" si="33"/>
        <v>829.125</v>
      </c>
      <c r="U169" s="2">
        <f t="shared" si="34"/>
        <v>0</v>
      </c>
      <c r="V169" s="12">
        <f t="shared" si="35"/>
        <v>100.96489544097346</v>
      </c>
    </row>
    <row r="170" spans="7:22" ht="15" customHeight="1">
      <c r="G170" s="14">
        <v>835</v>
      </c>
      <c r="H170" s="14">
        <f t="shared" si="32"/>
        <v>0</v>
      </c>
      <c r="I170" s="36">
        <f t="shared" si="24"/>
        <v>0</v>
      </c>
      <c r="J170" s="15">
        <f t="shared" si="25"/>
        <v>1.34381086688564</v>
      </c>
      <c r="K170" s="16">
        <f t="shared" si="26"/>
        <v>2.456908361850252</v>
      </c>
      <c r="L170" s="15">
        <f t="shared" si="27"/>
        <v>0</v>
      </c>
      <c r="M170" s="11">
        <f t="shared" si="28"/>
        <v>0</v>
      </c>
      <c r="N170" s="4"/>
      <c r="O170" s="15">
        <f t="shared" si="29"/>
        <v>0.3418433321347738</v>
      </c>
      <c r="P170" s="16">
        <f t="shared" si="30"/>
        <v>0.5127649982021607</v>
      </c>
      <c r="Q170" s="11">
        <f t="shared" si="31"/>
        <v>18.697188370068528</v>
      </c>
      <c r="R170" s="43"/>
      <c r="S170" s="15">
        <f t="shared" si="33"/>
        <v>829.125</v>
      </c>
      <c r="U170" s="2">
        <f t="shared" si="34"/>
        <v>0</v>
      </c>
      <c r="V170" s="12">
        <f t="shared" si="35"/>
        <v>100.96489544097346</v>
      </c>
    </row>
    <row r="171" spans="7:22" ht="15" customHeight="1">
      <c r="G171" s="14">
        <v>840</v>
      </c>
      <c r="H171" s="14">
        <f t="shared" si="32"/>
        <v>0</v>
      </c>
      <c r="I171" s="36">
        <f t="shared" si="24"/>
        <v>0</v>
      </c>
      <c r="J171" s="15">
        <f t="shared" si="25"/>
        <v>1.34381086688564</v>
      </c>
      <c r="K171" s="16">
        <f t="shared" si="26"/>
        <v>2.456908361850252</v>
      </c>
      <c r="L171" s="15">
        <f t="shared" si="27"/>
        <v>0</v>
      </c>
      <c r="M171" s="11">
        <f t="shared" si="28"/>
        <v>0</v>
      </c>
      <c r="N171" s="4"/>
      <c r="O171" s="15">
        <f t="shared" si="29"/>
        <v>0.3418433321347738</v>
      </c>
      <c r="P171" s="16">
        <f t="shared" si="30"/>
        <v>0.5127649982021607</v>
      </c>
      <c r="Q171" s="11">
        <f t="shared" si="31"/>
        <v>18.697188370068528</v>
      </c>
      <c r="R171" s="43"/>
      <c r="S171" s="15">
        <f t="shared" si="33"/>
        <v>829.125</v>
      </c>
      <c r="U171" s="2">
        <f t="shared" si="34"/>
        <v>0</v>
      </c>
      <c r="V171" s="12">
        <f t="shared" si="35"/>
        <v>100.96489544097346</v>
      </c>
    </row>
    <row r="172" spans="7:22" ht="15" customHeight="1">
      <c r="G172" s="14">
        <v>845</v>
      </c>
      <c r="H172" s="14">
        <f t="shared" si="32"/>
        <v>0</v>
      </c>
      <c r="I172" s="36">
        <f t="shared" si="24"/>
        <v>0</v>
      </c>
      <c r="J172" s="15">
        <f t="shared" si="25"/>
        <v>1.34381086688564</v>
      </c>
      <c r="K172" s="16">
        <f t="shared" si="26"/>
        <v>2.456908361850252</v>
      </c>
      <c r="L172" s="15">
        <f t="shared" si="27"/>
        <v>0</v>
      </c>
      <c r="M172" s="11">
        <f t="shared" si="28"/>
        <v>0</v>
      </c>
      <c r="N172" s="4"/>
      <c r="O172" s="15">
        <f t="shared" si="29"/>
        <v>0.3418433321347738</v>
      </c>
      <c r="P172" s="16">
        <f t="shared" si="30"/>
        <v>0.5127649982021607</v>
      </c>
      <c r="Q172" s="11">
        <f t="shared" si="31"/>
        <v>18.697188370068528</v>
      </c>
      <c r="R172" s="43"/>
      <c r="S172" s="15">
        <f t="shared" si="33"/>
        <v>829.125</v>
      </c>
      <c r="U172" s="2">
        <f t="shared" si="34"/>
        <v>0</v>
      </c>
      <c r="V172" s="12">
        <f t="shared" si="35"/>
        <v>100.96489544097346</v>
      </c>
    </row>
    <row r="173" spans="7:22" ht="15" customHeight="1">
      <c r="G173" s="14">
        <v>850</v>
      </c>
      <c r="H173" s="14">
        <f t="shared" si="32"/>
        <v>0</v>
      </c>
      <c r="I173" s="36">
        <f t="shared" si="24"/>
        <v>0</v>
      </c>
      <c r="J173" s="15">
        <f t="shared" si="25"/>
        <v>1.34381086688564</v>
      </c>
      <c r="K173" s="16">
        <f t="shared" si="26"/>
        <v>2.456908361850252</v>
      </c>
      <c r="L173" s="15">
        <f t="shared" si="27"/>
        <v>0</v>
      </c>
      <c r="M173" s="11">
        <f t="shared" si="28"/>
        <v>0</v>
      </c>
      <c r="N173" s="4"/>
      <c r="O173" s="15">
        <f t="shared" si="29"/>
        <v>0.3418433321347738</v>
      </c>
      <c r="P173" s="16">
        <f t="shared" si="30"/>
        <v>0.5127649982021607</v>
      </c>
      <c r="Q173" s="11">
        <f t="shared" si="31"/>
        <v>18.697188370068528</v>
      </c>
      <c r="R173" s="43"/>
      <c r="S173" s="15">
        <f t="shared" si="33"/>
        <v>829.125</v>
      </c>
      <c r="U173" s="2">
        <f t="shared" si="34"/>
        <v>0</v>
      </c>
      <c r="V173" s="12">
        <f t="shared" si="35"/>
        <v>100.96489544097346</v>
      </c>
    </row>
    <row r="174" spans="7:22" ht="15" customHeight="1">
      <c r="G174" s="14">
        <v>855</v>
      </c>
      <c r="H174" s="14">
        <f t="shared" si="32"/>
        <v>0</v>
      </c>
      <c r="I174" s="36">
        <f t="shared" si="24"/>
        <v>0</v>
      </c>
      <c r="J174" s="15">
        <f t="shared" si="25"/>
        <v>1.34381086688564</v>
      </c>
      <c r="K174" s="16">
        <f t="shared" si="26"/>
        <v>2.456908361850252</v>
      </c>
      <c r="L174" s="15">
        <f t="shared" si="27"/>
        <v>0</v>
      </c>
      <c r="M174" s="11">
        <f t="shared" si="28"/>
        <v>0</v>
      </c>
      <c r="N174" s="4"/>
      <c r="O174" s="15">
        <f t="shared" si="29"/>
        <v>0.3418433321347738</v>
      </c>
      <c r="P174" s="16">
        <f t="shared" si="30"/>
        <v>0.5127649982021607</v>
      </c>
      <c r="Q174" s="11">
        <f t="shared" si="31"/>
        <v>18.697188370068528</v>
      </c>
      <c r="R174" s="43"/>
      <c r="S174" s="15">
        <f t="shared" si="33"/>
        <v>829.125</v>
      </c>
      <c r="U174" s="2">
        <f t="shared" si="34"/>
        <v>0</v>
      </c>
      <c r="V174" s="12">
        <f t="shared" si="35"/>
        <v>100.96489544097346</v>
      </c>
    </row>
    <row r="175" spans="7:22" ht="15" customHeight="1">
      <c r="G175" s="14">
        <v>860</v>
      </c>
      <c r="H175" s="14">
        <f t="shared" si="32"/>
        <v>0</v>
      </c>
      <c r="I175" s="36">
        <f t="shared" si="24"/>
        <v>0</v>
      </c>
      <c r="J175" s="15">
        <f t="shared" si="25"/>
        <v>1.34381086688564</v>
      </c>
      <c r="K175" s="16">
        <f t="shared" si="26"/>
        <v>2.456908361850252</v>
      </c>
      <c r="L175" s="15">
        <f t="shared" si="27"/>
        <v>0</v>
      </c>
      <c r="M175" s="11">
        <f t="shared" si="28"/>
        <v>0</v>
      </c>
      <c r="N175" s="4"/>
      <c r="O175" s="15">
        <f t="shared" si="29"/>
        <v>0.3418433321347738</v>
      </c>
      <c r="P175" s="16">
        <f t="shared" si="30"/>
        <v>0.5127649982021607</v>
      </c>
      <c r="Q175" s="11">
        <f t="shared" si="31"/>
        <v>18.697188370068528</v>
      </c>
      <c r="R175" s="43"/>
      <c r="S175" s="15">
        <f t="shared" si="33"/>
        <v>829.125</v>
      </c>
      <c r="U175" s="2">
        <f t="shared" si="34"/>
        <v>0</v>
      </c>
      <c r="V175" s="12">
        <f t="shared" si="35"/>
        <v>100.96489544097346</v>
      </c>
    </row>
    <row r="176" spans="7:22" ht="15" customHeight="1">
      <c r="G176" s="14">
        <v>865</v>
      </c>
      <c r="H176" s="14">
        <f t="shared" si="32"/>
        <v>0</v>
      </c>
      <c r="I176" s="36">
        <f t="shared" si="24"/>
        <v>0</v>
      </c>
      <c r="J176" s="15">
        <f t="shared" si="25"/>
        <v>1.34381086688564</v>
      </c>
      <c r="K176" s="16">
        <f t="shared" si="26"/>
        <v>2.456908361850252</v>
      </c>
      <c r="L176" s="15">
        <f t="shared" si="27"/>
        <v>0</v>
      </c>
      <c r="M176" s="11">
        <f t="shared" si="28"/>
        <v>0</v>
      </c>
      <c r="N176" s="4"/>
      <c r="O176" s="15">
        <f t="shared" si="29"/>
        <v>0.3418433321347738</v>
      </c>
      <c r="P176" s="16">
        <f t="shared" si="30"/>
        <v>0.5127649982021607</v>
      </c>
      <c r="Q176" s="11">
        <f t="shared" si="31"/>
        <v>18.697188370068528</v>
      </c>
      <c r="R176" s="43"/>
      <c r="S176" s="15">
        <f t="shared" si="33"/>
        <v>829.125</v>
      </c>
      <c r="U176" s="2">
        <f t="shared" si="34"/>
        <v>0</v>
      </c>
      <c r="V176" s="12">
        <f t="shared" si="35"/>
        <v>100.96489544097346</v>
      </c>
    </row>
    <row r="177" spans="7:22" ht="15" customHeight="1">
      <c r="G177" s="14">
        <v>870</v>
      </c>
      <c r="H177" s="14">
        <f t="shared" si="32"/>
        <v>0</v>
      </c>
      <c r="I177" s="36">
        <f t="shared" si="24"/>
        <v>0</v>
      </c>
      <c r="J177" s="15">
        <f t="shared" si="25"/>
        <v>1.34381086688564</v>
      </c>
      <c r="K177" s="16">
        <f t="shared" si="26"/>
        <v>2.456908361850252</v>
      </c>
      <c r="L177" s="15">
        <f t="shared" si="27"/>
        <v>0</v>
      </c>
      <c r="M177" s="11">
        <f t="shared" si="28"/>
        <v>0</v>
      </c>
      <c r="N177" s="4"/>
      <c r="O177" s="15">
        <f t="shared" si="29"/>
        <v>0.3418433321347738</v>
      </c>
      <c r="P177" s="16">
        <f t="shared" si="30"/>
        <v>0.5127649982021607</v>
      </c>
      <c r="Q177" s="11">
        <f t="shared" si="31"/>
        <v>18.697188370068528</v>
      </c>
      <c r="R177" s="43"/>
      <c r="S177" s="15">
        <f t="shared" si="33"/>
        <v>829.125</v>
      </c>
      <c r="U177" s="2">
        <f t="shared" si="34"/>
        <v>0</v>
      </c>
      <c r="V177" s="12">
        <f t="shared" si="35"/>
        <v>100.96489544097346</v>
      </c>
    </row>
    <row r="178" spans="7:22" ht="15" customHeight="1">
      <c r="G178" s="14">
        <v>875</v>
      </c>
      <c r="H178" s="14">
        <f t="shared" si="32"/>
        <v>0</v>
      </c>
      <c r="I178" s="36">
        <f t="shared" si="24"/>
        <v>0</v>
      </c>
      <c r="J178" s="15">
        <f t="shared" si="25"/>
        <v>1.34381086688564</v>
      </c>
      <c r="K178" s="16">
        <f t="shared" si="26"/>
        <v>2.456908361850252</v>
      </c>
      <c r="L178" s="15">
        <f t="shared" si="27"/>
        <v>0</v>
      </c>
      <c r="M178" s="11">
        <f t="shared" si="28"/>
        <v>0</v>
      </c>
      <c r="N178" s="4"/>
      <c r="O178" s="15">
        <f t="shared" si="29"/>
        <v>0.3418433321347738</v>
      </c>
      <c r="P178" s="16">
        <f t="shared" si="30"/>
        <v>0.5127649982021607</v>
      </c>
      <c r="Q178" s="11">
        <f t="shared" si="31"/>
        <v>18.697188370068528</v>
      </c>
      <c r="R178" s="43"/>
      <c r="S178" s="15">
        <f t="shared" si="33"/>
        <v>829.125</v>
      </c>
      <c r="U178" s="2">
        <f t="shared" si="34"/>
        <v>0</v>
      </c>
      <c r="V178" s="12">
        <f t="shared" si="35"/>
        <v>100.96489544097346</v>
      </c>
    </row>
    <row r="179" spans="7:22" ht="15" customHeight="1">
      <c r="G179" s="14">
        <v>880</v>
      </c>
      <c r="H179" s="14">
        <f t="shared" si="32"/>
        <v>0</v>
      </c>
      <c r="I179" s="36">
        <f t="shared" si="24"/>
        <v>0</v>
      </c>
      <c r="J179" s="15">
        <f t="shared" si="25"/>
        <v>1.34381086688564</v>
      </c>
      <c r="K179" s="16">
        <f t="shared" si="26"/>
        <v>2.456908361850252</v>
      </c>
      <c r="L179" s="15">
        <f t="shared" si="27"/>
        <v>0</v>
      </c>
      <c r="M179" s="11">
        <f t="shared" si="28"/>
        <v>0</v>
      </c>
      <c r="N179" s="4"/>
      <c r="O179" s="15">
        <f t="shared" si="29"/>
        <v>0.3418433321347738</v>
      </c>
      <c r="P179" s="16">
        <f t="shared" si="30"/>
        <v>0.5127649982021607</v>
      </c>
      <c r="Q179" s="11">
        <f t="shared" si="31"/>
        <v>18.697188370068528</v>
      </c>
      <c r="R179" s="43"/>
      <c r="S179" s="15">
        <f t="shared" si="33"/>
        <v>829.125</v>
      </c>
      <c r="U179" s="2">
        <f t="shared" si="34"/>
        <v>0</v>
      </c>
      <c r="V179" s="12">
        <f t="shared" si="35"/>
        <v>100.96489544097346</v>
      </c>
    </row>
    <row r="180" spans="7:22" ht="15" customHeight="1">
      <c r="G180" s="14">
        <v>885</v>
      </c>
      <c r="H180" s="14">
        <f t="shared" si="32"/>
        <v>0</v>
      </c>
      <c r="I180" s="36">
        <f t="shared" si="24"/>
        <v>0</v>
      </c>
      <c r="J180" s="15">
        <f t="shared" si="25"/>
        <v>1.34381086688564</v>
      </c>
      <c r="K180" s="16">
        <f t="shared" si="26"/>
        <v>2.456908361850252</v>
      </c>
      <c r="L180" s="15">
        <f t="shared" si="27"/>
        <v>0</v>
      </c>
      <c r="M180" s="11">
        <f t="shared" si="28"/>
        <v>0</v>
      </c>
      <c r="N180" s="4"/>
      <c r="O180" s="15">
        <f t="shared" si="29"/>
        <v>0.3418433321347738</v>
      </c>
      <c r="P180" s="16">
        <f t="shared" si="30"/>
        <v>0.5127649982021607</v>
      </c>
      <c r="Q180" s="11">
        <f t="shared" si="31"/>
        <v>18.697188370068528</v>
      </c>
      <c r="R180" s="43"/>
      <c r="S180" s="15">
        <f t="shared" si="33"/>
        <v>829.125</v>
      </c>
      <c r="U180" s="2">
        <f t="shared" si="34"/>
        <v>0</v>
      </c>
      <c r="V180" s="12">
        <f t="shared" si="35"/>
        <v>100.96489544097346</v>
      </c>
    </row>
    <row r="181" spans="7:22" ht="15" customHeight="1">
      <c r="G181" s="14">
        <v>890</v>
      </c>
      <c r="H181" s="14">
        <f t="shared" si="32"/>
        <v>0</v>
      </c>
      <c r="I181" s="36">
        <f t="shared" si="24"/>
        <v>0</v>
      </c>
      <c r="J181" s="15">
        <f t="shared" si="25"/>
        <v>1.34381086688564</v>
      </c>
      <c r="K181" s="16">
        <f t="shared" si="26"/>
        <v>2.456908361850252</v>
      </c>
      <c r="L181" s="15">
        <f t="shared" si="27"/>
        <v>0</v>
      </c>
      <c r="M181" s="11">
        <f t="shared" si="28"/>
        <v>0</v>
      </c>
      <c r="N181" s="4"/>
      <c r="O181" s="15">
        <f t="shared" si="29"/>
        <v>0.3418433321347738</v>
      </c>
      <c r="P181" s="16">
        <f t="shared" si="30"/>
        <v>0.5127649982021607</v>
      </c>
      <c r="Q181" s="11">
        <f t="shared" si="31"/>
        <v>18.697188370068528</v>
      </c>
      <c r="R181" s="43"/>
      <c r="S181" s="15">
        <f t="shared" si="33"/>
        <v>829.125</v>
      </c>
      <c r="U181" s="2">
        <f t="shared" si="34"/>
        <v>0</v>
      </c>
      <c r="V181" s="12">
        <f t="shared" si="35"/>
        <v>100.96489544097346</v>
      </c>
    </row>
    <row r="182" spans="7:22" ht="15" customHeight="1">
      <c r="G182" s="14">
        <v>895</v>
      </c>
      <c r="H182" s="14">
        <f t="shared" si="32"/>
        <v>0</v>
      </c>
      <c r="I182" s="36">
        <f t="shared" si="24"/>
        <v>0</v>
      </c>
      <c r="J182" s="15">
        <f t="shared" si="25"/>
        <v>1.34381086688564</v>
      </c>
      <c r="K182" s="16">
        <f t="shared" si="26"/>
        <v>2.456908361850252</v>
      </c>
      <c r="L182" s="15">
        <f t="shared" si="27"/>
        <v>0</v>
      </c>
      <c r="M182" s="11">
        <f t="shared" si="28"/>
        <v>0</v>
      </c>
      <c r="N182" s="4"/>
      <c r="O182" s="15">
        <f t="shared" si="29"/>
        <v>0.3418433321347738</v>
      </c>
      <c r="P182" s="16">
        <f t="shared" si="30"/>
        <v>0.5127649982021607</v>
      </c>
      <c r="Q182" s="11">
        <f t="shared" si="31"/>
        <v>18.697188370068528</v>
      </c>
      <c r="R182" s="43"/>
      <c r="S182" s="15">
        <f t="shared" si="33"/>
        <v>829.125</v>
      </c>
      <c r="U182" s="2">
        <f t="shared" si="34"/>
        <v>0</v>
      </c>
      <c r="V182" s="12">
        <f t="shared" si="35"/>
        <v>100.96489544097346</v>
      </c>
    </row>
    <row r="183" spans="7:22" ht="15" customHeight="1">
      <c r="G183" s="14">
        <v>900</v>
      </c>
      <c r="H183" s="14">
        <f t="shared" si="32"/>
        <v>0</v>
      </c>
      <c r="I183" s="36">
        <f t="shared" si="24"/>
        <v>0</v>
      </c>
      <c r="J183" s="15">
        <f t="shared" si="25"/>
        <v>1.34381086688564</v>
      </c>
      <c r="K183" s="16">
        <f t="shared" si="26"/>
        <v>2.456908361850252</v>
      </c>
      <c r="L183" s="15">
        <f t="shared" si="27"/>
        <v>0</v>
      </c>
      <c r="M183" s="11">
        <f t="shared" si="28"/>
        <v>0</v>
      </c>
      <c r="N183" s="4"/>
      <c r="O183" s="15">
        <f t="shared" si="29"/>
        <v>0.3418433321347738</v>
      </c>
      <c r="P183" s="16">
        <f t="shared" si="30"/>
        <v>0.5127649982021607</v>
      </c>
      <c r="Q183" s="11">
        <f t="shared" si="31"/>
        <v>18.697188370068528</v>
      </c>
      <c r="R183" s="43"/>
      <c r="S183" s="15">
        <f t="shared" si="33"/>
        <v>829.125</v>
      </c>
      <c r="U183" s="2">
        <f t="shared" si="34"/>
        <v>0</v>
      </c>
      <c r="V183" s="12">
        <f t="shared" si="35"/>
        <v>100.96489544097346</v>
      </c>
    </row>
    <row r="184" spans="7:22" ht="15" customHeight="1">
      <c r="G184" s="14">
        <v>905</v>
      </c>
      <c r="H184" s="14">
        <f t="shared" si="32"/>
        <v>0</v>
      </c>
      <c r="I184" s="36">
        <f t="shared" si="24"/>
        <v>0</v>
      </c>
      <c r="J184" s="15">
        <f t="shared" si="25"/>
        <v>1.34381086688564</v>
      </c>
      <c r="K184" s="16">
        <f t="shared" si="26"/>
        <v>2.456908361850252</v>
      </c>
      <c r="L184" s="15">
        <f t="shared" si="27"/>
        <v>0</v>
      </c>
      <c r="M184" s="11">
        <f t="shared" si="28"/>
        <v>0</v>
      </c>
      <c r="N184" s="4"/>
      <c r="O184" s="15">
        <f t="shared" si="29"/>
        <v>0.3418433321347738</v>
      </c>
      <c r="P184" s="16">
        <f t="shared" si="30"/>
        <v>0.5127649982021607</v>
      </c>
      <c r="Q184" s="11">
        <f t="shared" si="31"/>
        <v>18.697188370068528</v>
      </c>
      <c r="R184" s="43"/>
      <c r="S184" s="15">
        <f t="shared" si="33"/>
        <v>829.125</v>
      </c>
      <c r="U184" s="2">
        <f t="shared" si="34"/>
        <v>0</v>
      </c>
      <c r="V184" s="12">
        <f t="shared" si="35"/>
        <v>100.96489544097346</v>
      </c>
    </row>
    <row r="185" spans="7:22" ht="15" customHeight="1">
      <c r="G185" s="14">
        <v>910</v>
      </c>
      <c r="H185" s="14">
        <f t="shared" si="32"/>
        <v>0</v>
      </c>
      <c r="I185" s="36">
        <f t="shared" si="24"/>
        <v>0</v>
      </c>
      <c r="J185" s="15">
        <f t="shared" si="25"/>
        <v>1.34381086688564</v>
      </c>
      <c r="K185" s="16">
        <f t="shared" si="26"/>
        <v>2.456908361850252</v>
      </c>
      <c r="L185" s="15">
        <f t="shared" si="27"/>
        <v>0</v>
      </c>
      <c r="M185" s="11">
        <f t="shared" si="28"/>
        <v>0</v>
      </c>
      <c r="N185" s="4"/>
      <c r="O185" s="15">
        <f t="shared" si="29"/>
        <v>0.3418433321347738</v>
      </c>
      <c r="P185" s="16">
        <f t="shared" si="30"/>
        <v>0.5127649982021607</v>
      </c>
      <c r="Q185" s="11">
        <f t="shared" si="31"/>
        <v>18.697188370068528</v>
      </c>
      <c r="R185" s="43"/>
      <c r="S185" s="15">
        <f t="shared" si="33"/>
        <v>829.125</v>
      </c>
      <c r="U185" s="2">
        <f t="shared" si="34"/>
        <v>0</v>
      </c>
      <c r="V185" s="12">
        <f t="shared" si="35"/>
        <v>100.96489544097346</v>
      </c>
    </row>
    <row r="186" spans="7:22" ht="15" customHeight="1">
      <c r="G186" s="14">
        <v>915</v>
      </c>
      <c r="H186" s="14">
        <f t="shared" si="32"/>
        <v>0</v>
      </c>
      <c r="I186" s="36">
        <f t="shared" si="24"/>
        <v>0</v>
      </c>
      <c r="J186" s="15">
        <f t="shared" si="25"/>
        <v>1.34381086688564</v>
      </c>
      <c r="K186" s="16">
        <f t="shared" si="26"/>
        <v>2.456908361850252</v>
      </c>
      <c r="L186" s="15">
        <f t="shared" si="27"/>
        <v>0</v>
      </c>
      <c r="M186" s="11">
        <f t="shared" si="28"/>
        <v>0</v>
      </c>
      <c r="N186" s="4"/>
      <c r="O186" s="15">
        <f t="shared" si="29"/>
        <v>0.3418433321347738</v>
      </c>
      <c r="P186" s="16">
        <f t="shared" si="30"/>
        <v>0.5127649982021607</v>
      </c>
      <c r="Q186" s="11">
        <f t="shared" si="31"/>
        <v>18.697188370068528</v>
      </c>
      <c r="R186" s="43"/>
      <c r="S186" s="15">
        <f t="shared" si="33"/>
        <v>829.125</v>
      </c>
      <c r="U186" s="2">
        <f t="shared" si="34"/>
        <v>0</v>
      </c>
      <c r="V186" s="12">
        <f t="shared" si="35"/>
        <v>100.96489544097346</v>
      </c>
    </row>
    <row r="187" spans="7:22" ht="15" customHeight="1">
      <c r="G187" s="14">
        <v>920</v>
      </c>
      <c r="H187" s="14">
        <f t="shared" si="32"/>
        <v>0</v>
      </c>
      <c r="I187" s="36">
        <f t="shared" si="24"/>
        <v>0</v>
      </c>
      <c r="J187" s="15">
        <f t="shared" si="25"/>
        <v>1.34381086688564</v>
      </c>
      <c r="K187" s="16">
        <f t="shared" si="26"/>
        <v>2.456908361850252</v>
      </c>
      <c r="L187" s="15">
        <f t="shared" si="27"/>
        <v>0</v>
      </c>
      <c r="M187" s="11">
        <f t="shared" si="28"/>
        <v>0</v>
      </c>
      <c r="N187" s="4"/>
      <c r="O187" s="15">
        <f t="shared" si="29"/>
        <v>0.3418433321347738</v>
      </c>
      <c r="P187" s="16">
        <f t="shared" si="30"/>
        <v>0.5127649982021607</v>
      </c>
      <c r="Q187" s="11">
        <f t="shared" si="31"/>
        <v>18.697188370068528</v>
      </c>
      <c r="R187" s="43"/>
      <c r="S187" s="15">
        <f t="shared" si="33"/>
        <v>829.125</v>
      </c>
      <c r="U187" s="2">
        <f t="shared" si="34"/>
        <v>0</v>
      </c>
      <c r="V187" s="12">
        <f t="shared" si="35"/>
        <v>100.96489544097346</v>
      </c>
    </row>
    <row r="188" spans="7:22" ht="15" customHeight="1">
      <c r="G188" s="14">
        <v>925</v>
      </c>
      <c r="H188" s="14">
        <f t="shared" si="32"/>
        <v>0</v>
      </c>
      <c r="I188" s="36">
        <f t="shared" si="24"/>
        <v>0</v>
      </c>
      <c r="J188" s="15">
        <f t="shared" si="25"/>
        <v>1.34381086688564</v>
      </c>
      <c r="K188" s="16">
        <f t="shared" si="26"/>
        <v>2.456908361850252</v>
      </c>
      <c r="L188" s="15">
        <f t="shared" si="27"/>
        <v>0</v>
      </c>
      <c r="M188" s="11">
        <f t="shared" si="28"/>
        <v>0</v>
      </c>
      <c r="N188" s="4"/>
      <c r="O188" s="15">
        <f t="shared" si="29"/>
        <v>0.3418433321347738</v>
      </c>
      <c r="P188" s="16">
        <f t="shared" si="30"/>
        <v>0.5127649982021607</v>
      </c>
      <c r="Q188" s="11">
        <f t="shared" si="31"/>
        <v>18.697188370068528</v>
      </c>
      <c r="R188" s="43"/>
      <c r="S188" s="15">
        <f t="shared" si="33"/>
        <v>829.125</v>
      </c>
      <c r="U188" s="2">
        <f t="shared" si="34"/>
        <v>0</v>
      </c>
      <c r="V188" s="12">
        <f t="shared" si="35"/>
        <v>100.96489544097346</v>
      </c>
    </row>
    <row r="189" spans="7:22" ht="15" customHeight="1">
      <c r="G189" s="14">
        <v>930</v>
      </c>
      <c r="H189" s="14">
        <f t="shared" si="32"/>
        <v>0</v>
      </c>
      <c r="I189" s="36">
        <f t="shared" si="24"/>
        <v>0</v>
      </c>
      <c r="J189" s="15">
        <f t="shared" si="25"/>
        <v>1.34381086688564</v>
      </c>
      <c r="K189" s="16">
        <f t="shared" si="26"/>
        <v>2.456908361850252</v>
      </c>
      <c r="L189" s="15">
        <f t="shared" si="27"/>
        <v>0</v>
      </c>
      <c r="M189" s="11">
        <f t="shared" si="28"/>
        <v>0</v>
      </c>
      <c r="N189" s="4"/>
      <c r="O189" s="15">
        <f t="shared" si="29"/>
        <v>0.3418433321347738</v>
      </c>
      <c r="P189" s="16">
        <f t="shared" si="30"/>
        <v>0.5127649982021607</v>
      </c>
      <c r="Q189" s="11">
        <f t="shared" si="31"/>
        <v>18.697188370068528</v>
      </c>
      <c r="R189" s="43"/>
      <c r="S189" s="15">
        <f t="shared" si="33"/>
        <v>829.125</v>
      </c>
      <c r="U189" s="2">
        <f t="shared" si="34"/>
        <v>0</v>
      </c>
      <c r="V189" s="12">
        <f t="shared" si="35"/>
        <v>100.96489544097346</v>
      </c>
    </row>
    <row r="190" spans="7:22" ht="15" customHeight="1">
      <c r="G190" s="14">
        <v>935</v>
      </c>
      <c r="H190" s="14">
        <f t="shared" si="32"/>
        <v>0</v>
      </c>
      <c r="I190" s="36">
        <f t="shared" si="24"/>
        <v>0</v>
      </c>
      <c r="J190" s="15">
        <f t="shared" si="25"/>
        <v>1.34381086688564</v>
      </c>
      <c r="K190" s="16">
        <f t="shared" si="26"/>
        <v>2.456908361850252</v>
      </c>
      <c r="L190" s="15">
        <f t="shared" si="27"/>
        <v>0</v>
      </c>
      <c r="M190" s="11">
        <f t="shared" si="28"/>
        <v>0</v>
      </c>
      <c r="N190" s="4"/>
      <c r="O190" s="15">
        <f t="shared" si="29"/>
        <v>0.3418433321347738</v>
      </c>
      <c r="P190" s="16">
        <f t="shared" si="30"/>
        <v>0.5127649982021607</v>
      </c>
      <c r="Q190" s="11">
        <f t="shared" si="31"/>
        <v>18.697188370068528</v>
      </c>
      <c r="R190" s="43"/>
      <c r="S190" s="15">
        <f t="shared" si="33"/>
        <v>829.125</v>
      </c>
      <c r="U190" s="2">
        <f t="shared" si="34"/>
        <v>0</v>
      </c>
      <c r="V190" s="12">
        <f t="shared" si="35"/>
        <v>100.96489544097346</v>
      </c>
    </row>
    <row r="191" spans="7:22" ht="15" customHeight="1">
      <c r="G191" s="14">
        <v>940</v>
      </c>
      <c r="H191" s="14">
        <f t="shared" si="32"/>
        <v>0</v>
      </c>
      <c r="I191" s="36">
        <f t="shared" si="24"/>
        <v>0</v>
      </c>
      <c r="J191" s="15">
        <f t="shared" si="25"/>
        <v>1.34381086688564</v>
      </c>
      <c r="K191" s="16">
        <f t="shared" si="26"/>
        <v>2.456908361850252</v>
      </c>
      <c r="L191" s="15">
        <f t="shared" si="27"/>
        <v>0</v>
      </c>
      <c r="M191" s="11">
        <f t="shared" si="28"/>
        <v>0</v>
      </c>
      <c r="N191" s="4"/>
      <c r="O191" s="15">
        <f t="shared" si="29"/>
        <v>0.3418433321347738</v>
      </c>
      <c r="P191" s="16">
        <f t="shared" si="30"/>
        <v>0.5127649982021607</v>
      </c>
      <c r="Q191" s="11">
        <f t="shared" si="31"/>
        <v>18.697188370068528</v>
      </c>
      <c r="R191" s="43"/>
      <c r="S191" s="15">
        <f t="shared" si="33"/>
        <v>829.125</v>
      </c>
      <c r="U191" s="2">
        <f t="shared" si="34"/>
        <v>0</v>
      </c>
      <c r="V191" s="12">
        <f t="shared" si="35"/>
        <v>100.96489544097346</v>
      </c>
    </row>
    <row r="192" spans="7:22" ht="15" customHeight="1">
      <c r="G192" s="14">
        <v>945</v>
      </c>
      <c r="H192" s="14">
        <f t="shared" si="32"/>
        <v>0</v>
      </c>
      <c r="I192" s="36">
        <f t="shared" si="24"/>
        <v>0</v>
      </c>
      <c r="J192" s="15">
        <f t="shared" si="25"/>
        <v>1.34381086688564</v>
      </c>
      <c r="K192" s="16">
        <f t="shared" si="26"/>
        <v>2.456908361850252</v>
      </c>
      <c r="L192" s="15">
        <f t="shared" si="27"/>
        <v>0</v>
      </c>
      <c r="M192" s="11">
        <f t="shared" si="28"/>
        <v>0</v>
      </c>
      <c r="N192" s="4"/>
      <c r="O192" s="15">
        <f t="shared" si="29"/>
        <v>0.3418433321347738</v>
      </c>
      <c r="P192" s="16">
        <f t="shared" si="30"/>
        <v>0.5127649982021607</v>
      </c>
      <c r="Q192" s="11">
        <f t="shared" si="31"/>
        <v>18.697188370068528</v>
      </c>
      <c r="R192" s="43"/>
      <c r="S192" s="15">
        <f t="shared" si="33"/>
        <v>829.125</v>
      </c>
      <c r="U192" s="2">
        <f t="shared" si="34"/>
        <v>0</v>
      </c>
      <c r="V192" s="12">
        <f t="shared" si="35"/>
        <v>100.96489544097346</v>
      </c>
    </row>
    <row r="193" spans="7:22" ht="15" customHeight="1">
      <c r="G193" s="14">
        <v>950</v>
      </c>
      <c r="H193" s="14">
        <f t="shared" si="32"/>
        <v>0</v>
      </c>
      <c r="I193" s="36">
        <f t="shared" si="24"/>
        <v>0</v>
      </c>
      <c r="J193" s="15">
        <f t="shared" si="25"/>
        <v>1.34381086688564</v>
      </c>
      <c r="K193" s="16">
        <f t="shared" si="26"/>
        <v>2.456908361850252</v>
      </c>
      <c r="L193" s="15">
        <f t="shared" si="27"/>
        <v>0</v>
      </c>
      <c r="M193" s="11">
        <f t="shared" si="28"/>
        <v>0</v>
      </c>
      <c r="N193" s="4"/>
      <c r="O193" s="15">
        <f t="shared" si="29"/>
        <v>0.3418433321347738</v>
      </c>
      <c r="P193" s="16">
        <f t="shared" si="30"/>
        <v>0.5127649982021607</v>
      </c>
      <c r="Q193" s="11">
        <f t="shared" si="31"/>
        <v>18.697188370068528</v>
      </c>
      <c r="R193" s="43"/>
      <c r="S193" s="15">
        <f t="shared" si="33"/>
        <v>829.125</v>
      </c>
      <c r="U193" s="2">
        <f t="shared" si="34"/>
        <v>0</v>
      </c>
      <c r="V193" s="12">
        <f t="shared" si="35"/>
        <v>100.96489544097346</v>
      </c>
    </row>
    <row r="194" spans="7:22" ht="15" customHeight="1">
      <c r="G194" s="14">
        <v>955</v>
      </c>
      <c r="H194" s="14">
        <f t="shared" si="32"/>
        <v>0</v>
      </c>
      <c r="I194" s="36">
        <f t="shared" si="24"/>
        <v>0</v>
      </c>
      <c r="J194" s="15">
        <f t="shared" si="25"/>
        <v>1.34381086688564</v>
      </c>
      <c r="K194" s="16">
        <f t="shared" si="26"/>
        <v>2.456908361850252</v>
      </c>
      <c r="L194" s="15">
        <f t="shared" si="27"/>
        <v>0</v>
      </c>
      <c r="M194" s="11">
        <f t="shared" si="28"/>
        <v>0</v>
      </c>
      <c r="N194" s="4"/>
      <c r="O194" s="15">
        <f t="shared" si="29"/>
        <v>0.3418433321347738</v>
      </c>
      <c r="P194" s="16">
        <f t="shared" si="30"/>
        <v>0.5127649982021607</v>
      </c>
      <c r="Q194" s="11">
        <f t="shared" si="31"/>
        <v>18.697188370068528</v>
      </c>
      <c r="R194" s="43"/>
      <c r="S194" s="15">
        <f t="shared" si="33"/>
        <v>829.125</v>
      </c>
      <c r="U194" s="2">
        <f t="shared" si="34"/>
        <v>0</v>
      </c>
      <c r="V194" s="12">
        <f t="shared" si="35"/>
        <v>100.96489544097346</v>
      </c>
    </row>
    <row r="195" spans="7:22" ht="15" customHeight="1">
      <c r="G195" s="14">
        <v>960</v>
      </c>
      <c r="H195" s="14">
        <f t="shared" si="32"/>
        <v>0</v>
      </c>
      <c r="I195" s="36">
        <f aca="true" t="shared" si="36" ref="I195:I203">H195*$D$7/($D$8*PI())*60</f>
        <v>0</v>
      </c>
      <c r="J195" s="15">
        <f aca="true" t="shared" si="37" ref="J195:J203">$D$29*($D$13+$D$20)+$D$24/1000*I195</f>
        <v>1.34381086688564</v>
      </c>
      <c r="K195" s="16">
        <f aca="true" t="shared" si="38" ref="K195:K203">J195*$D$29*$D$6</f>
        <v>2.456908361850252</v>
      </c>
      <c r="L195" s="15">
        <f aca="true" t="shared" si="39" ref="L195:L203">($D$5/1000)*($D$9/1000)*(H195/1000)</f>
        <v>0</v>
      </c>
      <c r="M195" s="11">
        <f aca="true" t="shared" si="40" ref="M195:M203">L195/K195*100</f>
        <v>0</v>
      </c>
      <c r="N195" s="4"/>
      <c r="O195" s="15">
        <f aca="true" t="shared" si="41" ref="O195:O203">($D$18-SQRT($D$18^2-4*$D$19*K195))/(2*$D$19)</f>
        <v>0.3418433321347738</v>
      </c>
      <c r="P195" s="16">
        <f aca="true" t="shared" si="42" ref="P195:P203">O195*$D$19</f>
        <v>0.5127649982021607</v>
      </c>
      <c r="Q195" s="11">
        <f aca="true" t="shared" si="43" ref="Q195:Q203">J195/($D$18-P195)*100</f>
        <v>18.697188370068528</v>
      </c>
      <c r="R195" s="43"/>
      <c r="S195" s="15">
        <f t="shared" si="33"/>
        <v>829.125</v>
      </c>
      <c r="U195" s="2">
        <f t="shared" si="34"/>
        <v>0</v>
      </c>
      <c r="V195" s="12">
        <f t="shared" si="35"/>
        <v>100.96489544097346</v>
      </c>
    </row>
    <row r="196" spans="7:22" ht="15" customHeight="1">
      <c r="G196" s="14">
        <v>965</v>
      </c>
      <c r="H196" s="14">
        <f t="shared" si="32"/>
        <v>0</v>
      </c>
      <c r="I196" s="36">
        <f t="shared" si="36"/>
        <v>0</v>
      </c>
      <c r="J196" s="15">
        <f t="shared" si="37"/>
        <v>1.34381086688564</v>
      </c>
      <c r="K196" s="16">
        <f t="shared" si="38"/>
        <v>2.456908361850252</v>
      </c>
      <c r="L196" s="15">
        <f t="shared" si="39"/>
        <v>0</v>
      </c>
      <c r="M196" s="11">
        <f t="shared" si="40"/>
        <v>0</v>
      </c>
      <c r="N196" s="4"/>
      <c r="O196" s="15">
        <f t="shared" si="41"/>
        <v>0.3418433321347738</v>
      </c>
      <c r="P196" s="16">
        <f t="shared" si="42"/>
        <v>0.5127649982021607</v>
      </c>
      <c r="Q196" s="11">
        <f t="shared" si="43"/>
        <v>18.697188370068528</v>
      </c>
      <c r="R196" s="43"/>
      <c r="S196" s="15">
        <f t="shared" si="33"/>
        <v>829.125</v>
      </c>
      <c r="U196" s="2">
        <f t="shared" si="34"/>
        <v>0</v>
      </c>
      <c r="V196" s="12">
        <f t="shared" si="35"/>
        <v>100.96489544097346</v>
      </c>
    </row>
    <row r="197" spans="7:22" ht="15" customHeight="1">
      <c r="G197" s="14">
        <v>970</v>
      </c>
      <c r="H197" s="14">
        <f aca="true" t="shared" si="44" ref="H197:H203">IF(V196&lt;100,$D$9*G197/1000,0)</f>
        <v>0</v>
      </c>
      <c r="I197" s="36">
        <f t="shared" si="36"/>
        <v>0</v>
      </c>
      <c r="J197" s="15">
        <f t="shared" si="37"/>
        <v>1.34381086688564</v>
      </c>
      <c r="K197" s="16">
        <f t="shared" si="38"/>
        <v>2.456908361850252</v>
      </c>
      <c r="L197" s="15">
        <f t="shared" si="39"/>
        <v>0</v>
      </c>
      <c r="M197" s="11">
        <f t="shared" si="40"/>
        <v>0</v>
      </c>
      <c r="N197" s="4"/>
      <c r="O197" s="15">
        <f t="shared" si="41"/>
        <v>0.3418433321347738</v>
      </c>
      <c r="P197" s="16">
        <f t="shared" si="42"/>
        <v>0.5127649982021607</v>
      </c>
      <c r="Q197" s="11">
        <f t="shared" si="43"/>
        <v>18.697188370068528</v>
      </c>
      <c r="R197" s="43"/>
      <c r="S197" s="15">
        <f aca="true" t="shared" si="45" ref="S197:S203">S196+(H196+H197)/2*(G197-G196)/1000</f>
        <v>829.125</v>
      </c>
      <c r="U197" s="2">
        <f aca="true" t="shared" si="46" ref="U197:U203">IF(AND(Q197&gt;=70,Q196&lt;70),H197,0)</f>
        <v>0</v>
      </c>
      <c r="V197" s="12">
        <f aca="true" t="shared" si="47" ref="V197:V203">MAX(Q197,V196)</f>
        <v>100.96489544097346</v>
      </c>
    </row>
    <row r="198" spans="7:22" ht="15" customHeight="1">
      <c r="G198" s="14">
        <v>975</v>
      </c>
      <c r="H198" s="14">
        <f t="shared" si="44"/>
        <v>0</v>
      </c>
      <c r="I198" s="36">
        <f t="shared" si="36"/>
        <v>0</v>
      </c>
      <c r="J198" s="15">
        <f t="shared" si="37"/>
        <v>1.34381086688564</v>
      </c>
      <c r="K198" s="16">
        <f t="shared" si="38"/>
        <v>2.456908361850252</v>
      </c>
      <c r="L198" s="15">
        <f t="shared" si="39"/>
        <v>0</v>
      </c>
      <c r="M198" s="11">
        <f t="shared" si="40"/>
        <v>0</v>
      </c>
      <c r="N198" s="4"/>
      <c r="O198" s="15">
        <f t="shared" si="41"/>
        <v>0.3418433321347738</v>
      </c>
      <c r="P198" s="16">
        <f t="shared" si="42"/>
        <v>0.5127649982021607</v>
      </c>
      <c r="Q198" s="11">
        <f t="shared" si="43"/>
        <v>18.697188370068528</v>
      </c>
      <c r="R198" s="43"/>
      <c r="S198" s="15">
        <f t="shared" si="45"/>
        <v>829.125</v>
      </c>
      <c r="U198" s="2">
        <f t="shared" si="46"/>
        <v>0</v>
      </c>
      <c r="V198" s="12">
        <f t="shared" si="47"/>
        <v>100.96489544097346</v>
      </c>
    </row>
    <row r="199" spans="7:22" ht="15" customHeight="1">
      <c r="G199" s="14">
        <v>980</v>
      </c>
      <c r="H199" s="14">
        <f t="shared" si="44"/>
        <v>0</v>
      </c>
      <c r="I199" s="36">
        <f t="shared" si="36"/>
        <v>0</v>
      </c>
      <c r="J199" s="15">
        <f t="shared" si="37"/>
        <v>1.34381086688564</v>
      </c>
      <c r="K199" s="16">
        <f t="shared" si="38"/>
        <v>2.456908361850252</v>
      </c>
      <c r="L199" s="15">
        <f t="shared" si="39"/>
        <v>0</v>
      </c>
      <c r="M199" s="11">
        <f t="shared" si="40"/>
        <v>0</v>
      </c>
      <c r="N199" s="4"/>
      <c r="O199" s="15">
        <f t="shared" si="41"/>
        <v>0.3418433321347738</v>
      </c>
      <c r="P199" s="16">
        <f t="shared" si="42"/>
        <v>0.5127649982021607</v>
      </c>
      <c r="Q199" s="11">
        <f t="shared" si="43"/>
        <v>18.697188370068528</v>
      </c>
      <c r="R199" s="43"/>
      <c r="S199" s="15">
        <f t="shared" si="45"/>
        <v>829.125</v>
      </c>
      <c r="U199" s="2">
        <f t="shared" si="46"/>
        <v>0</v>
      </c>
      <c r="V199" s="12">
        <f t="shared" si="47"/>
        <v>100.96489544097346</v>
      </c>
    </row>
    <row r="200" spans="7:22" ht="15" customHeight="1">
      <c r="G200" s="14">
        <v>985</v>
      </c>
      <c r="H200" s="14">
        <f t="shared" si="44"/>
        <v>0</v>
      </c>
      <c r="I200" s="36">
        <f t="shared" si="36"/>
        <v>0</v>
      </c>
      <c r="J200" s="15">
        <f t="shared" si="37"/>
        <v>1.34381086688564</v>
      </c>
      <c r="K200" s="16">
        <f t="shared" si="38"/>
        <v>2.456908361850252</v>
      </c>
      <c r="L200" s="15">
        <f t="shared" si="39"/>
        <v>0</v>
      </c>
      <c r="M200" s="11">
        <f t="shared" si="40"/>
        <v>0</v>
      </c>
      <c r="N200" s="4"/>
      <c r="O200" s="15">
        <f t="shared" si="41"/>
        <v>0.3418433321347738</v>
      </c>
      <c r="P200" s="16">
        <f t="shared" si="42"/>
        <v>0.5127649982021607</v>
      </c>
      <c r="Q200" s="11">
        <f t="shared" si="43"/>
        <v>18.697188370068528</v>
      </c>
      <c r="R200" s="43"/>
      <c r="S200" s="15">
        <f t="shared" si="45"/>
        <v>829.125</v>
      </c>
      <c r="U200" s="2">
        <f t="shared" si="46"/>
        <v>0</v>
      </c>
      <c r="V200" s="12">
        <f t="shared" si="47"/>
        <v>100.96489544097346</v>
      </c>
    </row>
    <row r="201" spans="7:22" ht="15" customHeight="1">
      <c r="G201" s="14">
        <v>990</v>
      </c>
      <c r="H201" s="14">
        <f t="shared" si="44"/>
        <v>0</v>
      </c>
      <c r="I201" s="36">
        <f t="shared" si="36"/>
        <v>0</v>
      </c>
      <c r="J201" s="15">
        <f t="shared" si="37"/>
        <v>1.34381086688564</v>
      </c>
      <c r="K201" s="16">
        <f t="shared" si="38"/>
        <v>2.456908361850252</v>
      </c>
      <c r="L201" s="15">
        <f t="shared" si="39"/>
        <v>0</v>
      </c>
      <c r="M201" s="11">
        <f t="shared" si="40"/>
        <v>0</v>
      </c>
      <c r="N201" s="4"/>
      <c r="O201" s="15">
        <f t="shared" si="41"/>
        <v>0.3418433321347738</v>
      </c>
      <c r="P201" s="16">
        <f t="shared" si="42"/>
        <v>0.5127649982021607</v>
      </c>
      <c r="Q201" s="11">
        <f t="shared" si="43"/>
        <v>18.697188370068528</v>
      </c>
      <c r="R201" s="43"/>
      <c r="S201" s="15">
        <f t="shared" si="45"/>
        <v>829.125</v>
      </c>
      <c r="U201" s="2">
        <f t="shared" si="46"/>
        <v>0</v>
      </c>
      <c r="V201" s="12">
        <f t="shared" si="47"/>
        <v>100.96489544097346</v>
      </c>
    </row>
    <row r="202" spans="7:22" ht="15" customHeight="1">
      <c r="G202" s="14">
        <v>995</v>
      </c>
      <c r="H202" s="14">
        <f t="shared" si="44"/>
        <v>0</v>
      </c>
      <c r="I202" s="36">
        <f t="shared" si="36"/>
        <v>0</v>
      </c>
      <c r="J202" s="15">
        <f t="shared" si="37"/>
        <v>1.34381086688564</v>
      </c>
      <c r="K202" s="16">
        <f t="shared" si="38"/>
        <v>2.456908361850252</v>
      </c>
      <c r="L202" s="15">
        <f t="shared" si="39"/>
        <v>0</v>
      </c>
      <c r="M202" s="11">
        <f t="shared" si="40"/>
        <v>0</v>
      </c>
      <c r="N202" s="4"/>
      <c r="O202" s="15">
        <f t="shared" si="41"/>
        <v>0.3418433321347738</v>
      </c>
      <c r="P202" s="16">
        <f t="shared" si="42"/>
        <v>0.5127649982021607</v>
      </c>
      <c r="Q202" s="11">
        <f t="shared" si="43"/>
        <v>18.697188370068528</v>
      </c>
      <c r="R202" s="43"/>
      <c r="S202" s="15">
        <f t="shared" si="45"/>
        <v>829.125</v>
      </c>
      <c r="U202" s="2">
        <f t="shared" si="46"/>
        <v>0</v>
      </c>
      <c r="V202" s="12">
        <f t="shared" si="47"/>
        <v>100.96489544097346</v>
      </c>
    </row>
    <row r="203" spans="7:22" ht="15" customHeight="1">
      <c r="G203" s="14">
        <v>1000</v>
      </c>
      <c r="H203" s="14">
        <f t="shared" si="44"/>
        <v>0</v>
      </c>
      <c r="I203" s="36">
        <f t="shared" si="36"/>
        <v>0</v>
      </c>
      <c r="J203" s="15">
        <f t="shared" si="37"/>
        <v>1.34381086688564</v>
      </c>
      <c r="K203" s="16">
        <f t="shared" si="38"/>
        <v>2.456908361850252</v>
      </c>
      <c r="L203" s="15">
        <f t="shared" si="39"/>
        <v>0</v>
      </c>
      <c r="M203" s="11">
        <f t="shared" si="40"/>
        <v>0</v>
      </c>
      <c r="N203" s="13"/>
      <c r="O203" s="15">
        <f t="shared" si="41"/>
        <v>0.3418433321347738</v>
      </c>
      <c r="P203" s="16">
        <f t="shared" si="42"/>
        <v>0.5127649982021607</v>
      </c>
      <c r="Q203" s="11">
        <f t="shared" si="43"/>
        <v>18.697188370068528</v>
      </c>
      <c r="R203" s="43"/>
      <c r="S203" s="15">
        <f t="shared" si="45"/>
        <v>829.125</v>
      </c>
      <c r="U203" s="2">
        <f t="shared" si="46"/>
        <v>0</v>
      </c>
      <c r="V203" s="12">
        <f t="shared" si="47"/>
        <v>100.96489544097346</v>
      </c>
    </row>
    <row r="204" spans="7:18" ht="15">
      <c r="G204" s="30"/>
      <c r="H204" s="30"/>
      <c r="I204" s="30"/>
      <c r="J204" s="30"/>
      <c r="K204" s="30"/>
      <c r="L204" s="30"/>
      <c r="M204" s="30"/>
      <c r="Q204" s="30"/>
      <c r="R204" s="30"/>
    </row>
  </sheetData>
  <sheetProtection/>
  <conditionalFormatting sqref="Q3:Q203">
    <cfRule type="cellIs" priority="10" dxfId="6" operator="greaterThan" stopIfTrue="1">
      <formula>100</formula>
    </cfRule>
    <cfRule type="colorScale" priority="9" dxfId="7">
      <colorScale>
        <cfvo type="num" val="0"/>
        <cfvo type="num" val="100"/>
        <color rgb="FFDEF9D3"/>
        <color rgb="FFFF0000"/>
      </colorScale>
    </cfRule>
  </conditionalFormatting>
  <conditionalFormatting sqref="Q3:Q203">
    <cfRule type="colorScale" priority="8" dxfId="7">
      <colorScale>
        <cfvo type="num" val="0"/>
        <cfvo type="num" val="70"/>
        <cfvo type="num" val="100"/>
        <color rgb="FFDEF9D3"/>
        <color rgb="FFFFEB84"/>
        <color rgb="FFFF0000"/>
      </colorScale>
    </cfRule>
  </conditionalFormatting>
  <conditionalFormatting sqref="D38">
    <cfRule type="colorScale" priority="6" dxfId="7">
      <colorScale>
        <cfvo type="num" val="0"/>
        <cfvo type="num" val="10"/>
        <cfvo type="num" val="20"/>
        <color rgb="FFDEF9D3"/>
        <color rgb="FFFFEB84"/>
        <color rgb="FFFF0000"/>
      </colorScale>
    </cfRule>
    <cfRule type="colorScale" priority="7" dxfId="7">
      <colorScale>
        <cfvo type="num" val="0"/>
        <cfvo type="num" val="8"/>
        <cfvo type="num" val="15"/>
        <color rgb="FFDEF9D3"/>
        <color rgb="FFFFEB84"/>
        <color rgb="FFFF0000"/>
      </colorScale>
    </cfRule>
  </conditionalFormatting>
  <conditionalFormatting sqref="D47">
    <cfRule type="colorScale" priority="4" dxfId="7">
      <colorScale>
        <cfvo type="num" val="0"/>
        <cfvo type="num" val="10"/>
        <cfvo type="num" val="20"/>
        <color rgb="FFDEF9D3"/>
        <color rgb="FFFFEB84"/>
        <color rgb="FFFF0000"/>
      </colorScale>
    </cfRule>
    <cfRule type="colorScale" priority="5" dxfId="7">
      <colorScale>
        <cfvo type="num" val="0"/>
        <cfvo type="num" val="8"/>
        <cfvo type="num" val="15"/>
        <color rgb="FFDEF9D3"/>
        <color rgb="FFFFEB84"/>
        <color rgb="FFFF0000"/>
      </colorScale>
    </cfRule>
  </conditionalFormatting>
  <conditionalFormatting sqref="R3:R203">
    <cfRule type="cellIs" priority="3" dxfId="6" operator="greaterThan" stopIfTrue="1">
      <formula>100</formula>
    </cfRule>
    <cfRule type="colorScale" priority="2" dxfId="7">
      <colorScale>
        <cfvo type="num" val="0"/>
        <cfvo type="num" val="100"/>
        <color rgb="FFDEF9D3"/>
        <color rgb="FFFF0000"/>
      </colorScale>
    </cfRule>
  </conditionalFormatting>
  <conditionalFormatting sqref="R3:R203">
    <cfRule type="colorScale" priority="1" dxfId="7">
      <colorScale>
        <cfvo type="num" val="0"/>
        <cfvo type="num" val="70"/>
        <cfvo type="num" val="100"/>
        <color rgb="FFDEF9D3"/>
        <color rgb="FFFFEB84"/>
        <color rgb="FFFF0000"/>
      </colorScale>
    </cfRule>
  </conditionalFormatting>
  <printOptions/>
  <pageMargins left="0" right="0" top="0.3937007874015748" bottom="0.3937007874015748" header="0.3937007874015748" footer="0.3937007874015748"/>
  <pageSetup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04"/>
  <sheetViews>
    <sheetView zoomScalePageLayoutView="0" workbookViewId="0" topLeftCell="A1">
      <selection activeCell="D5" sqref="D5"/>
    </sheetView>
  </sheetViews>
  <sheetFormatPr defaultColWidth="9.33203125" defaultRowHeight="11.25"/>
  <cols>
    <col min="1" max="1" width="6.33203125" style="2" customWidth="1"/>
    <col min="2" max="2" width="20.5" style="2" customWidth="1"/>
    <col min="3" max="3" width="19.16015625" style="2" customWidth="1"/>
    <col min="4" max="4" width="10.83203125" style="2" customWidth="1"/>
    <col min="5" max="5" width="17.66015625" style="2" customWidth="1"/>
    <col min="6" max="6" width="4.66015625" style="2" customWidth="1"/>
    <col min="7" max="7" width="8.83203125" style="2" customWidth="1"/>
    <col min="8" max="8" width="11" style="2" customWidth="1"/>
    <col min="9" max="13" width="12.5" style="2" customWidth="1"/>
    <col min="14" max="14" width="4.66015625" style="2" customWidth="1"/>
    <col min="15" max="16" width="16.83203125" style="2" customWidth="1"/>
    <col min="17" max="17" width="9.33203125" style="2" customWidth="1"/>
    <col min="18" max="18" width="4.33203125" style="2" customWidth="1"/>
    <col min="19" max="19" width="11.66015625" style="2" customWidth="1"/>
    <col min="20" max="20" width="5.33203125" style="2" customWidth="1"/>
    <col min="21" max="21" width="9.33203125" style="2" hidden="1" customWidth="1"/>
    <col min="22" max="22" width="0" style="2" hidden="1" customWidth="1"/>
    <col min="23" max="16384" width="9.33203125" style="2" customWidth="1"/>
  </cols>
  <sheetData>
    <row r="2" spans="2:19" ht="30" customHeight="1">
      <c r="B2" s="1" t="s">
        <v>2</v>
      </c>
      <c r="C2" s="1"/>
      <c r="D2" s="2" t="s">
        <v>52</v>
      </c>
      <c r="E2" s="2" t="s">
        <v>93</v>
      </c>
      <c r="G2" s="31" t="s">
        <v>53</v>
      </c>
      <c r="H2" s="31" t="s">
        <v>54</v>
      </c>
      <c r="I2" s="31" t="s">
        <v>55</v>
      </c>
      <c r="J2" s="32" t="s">
        <v>64</v>
      </c>
      <c r="K2" s="31" t="s">
        <v>58</v>
      </c>
      <c r="L2" s="31" t="s">
        <v>56</v>
      </c>
      <c r="M2" s="31" t="s">
        <v>57</v>
      </c>
      <c r="N2" s="4"/>
      <c r="O2" s="31" t="s">
        <v>61</v>
      </c>
      <c r="P2" s="31" t="s">
        <v>60</v>
      </c>
      <c r="Q2" s="31" t="s">
        <v>59</v>
      </c>
      <c r="R2" s="44"/>
      <c r="S2" s="31" t="s">
        <v>106</v>
      </c>
    </row>
    <row r="3" spans="7:22" ht="15" customHeight="1">
      <c r="G3" s="8">
        <v>0</v>
      </c>
      <c r="H3" s="8">
        <f>$D$9*G3/1000</f>
        <v>0</v>
      </c>
      <c r="I3" s="34">
        <f aca="true" t="shared" si="0" ref="I3:I66">H3*$D$7/($D$8*PI())*60</f>
        <v>0</v>
      </c>
      <c r="J3" s="9">
        <f aca="true" t="shared" si="1" ref="J3:J66">$D$29*($D$13+$D$20)+$D$24/1000*I3</f>
        <v>0.6586399903687518</v>
      </c>
      <c r="K3" s="10">
        <f aca="true" t="shared" si="2" ref="K3:K66">J3*$D$29*$D$6</f>
        <v>0.3470453095303595</v>
      </c>
      <c r="L3" s="9">
        <f aca="true" t="shared" si="3" ref="L3:L66">($D$5/1000)*($D$9/1000)*(H3/1000)</f>
        <v>0</v>
      </c>
      <c r="M3" s="37">
        <f aca="true" t="shared" si="4" ref="M3:M66">L3/K3*100</f>
        <v>0</v>
      </c>
      <c r="N3" s="4"/>
      <c r="O3" s="9">
        <f aca="true" t="shared" si="5" ref="O3:O66">($D$18-SQRT($D$18^2-4*$D$19*K3))/(2*$D$19)</f>
        <v>0.09315461455271873</v>
      </c>
      <c r="P3" s="9">
        <f aca="true" t="shared" si="6" ref="P3:P66">O3*$D$19</f>
        <v>0.07452369164217498</v>
      </c>
      <c r="Q3" s="11">
        <f aca="true" t="shared" si="7" ref="Q3:Q66">J3/($D$18-P3)*100</f>
        <v>17.67934985631616</v>
      </c>
      <c r="R3" s="43"/>
      <c r="S3" s="9">
        <v>0</v>
      </c>
      <c r="V3" s="12">
        <f>Q3</f>
        <v>17.67934985631616</v>
      </c>
    </row>
    <row r="4" spans="2:22" ht="15" customHeight="1" thickBot="1">
      <c r="B4" s="3" t="s">
        <v>39</v>
      </c>
      <c r="C4" s="3" t="s">
        <v>67</v>
      </c>
      <c r="D4" s="3"/>
      <c r="E4" s="38"/>
      <c r="G4" s="13">
        <v>5</v>
      </c>
      <c r="H4" s="14">
        <f>$D$9*G4/1000</f>
        <v>75</v>
      </c>
      <c r="I4" s="35">
        <f t="shared" si="0"/>
        <v>537.1479329351467</v>
      </c>
      <c r="J4" s="15">
        <f t="shared" si="1"/>
        <v>0.706175205672747</v>
      </c>
      <c r="K4" s="16">
        <f t="shared" si="2"/>
        <v>0.3720921845303595</v>
      </c>
      <c r="L4" s="15">
        <f t="shared" si="3"/>
        <v>0.019125</v>
      </c>
      <c r="M4" s="11">
        <f t="shared" si="4"/>
        <v>5.1398553356176615</v>
      </c>
      <c r="N4" s="4"/>
      <c r="O4" s="15">
        <f t="shared" si="5"/>
        <v>0.10002532556139171</v>
      </c>
      <c r="P4" s="16">
        <f t="shared" si="6"/>
        <v>0.08002026044911337</v>
      </c>
      <c r="Q4" s="11">
        <f t="shared" si="7"/>
        <v>18.983307843445502</v>
      </c>
      <c r="R4" s="43"/>
      <c r="S4" s="15">
        <f>S3+(H3+H4)/2*(G4-G3)/1000</f>
        <v>0.1875</v>
      </c>
      <c r="U4" s="2">
        <f>IF(AND(Q4&gt;=70,Q3&lt;70),H4,0)</f>
        <v>0</v>
      </c>
      <c r="V4" s="12">
        <f>MAX(Q4,V3)</f>
        <v>18.983307843445502</v>
      </c>
    </row>
    <row r="5" spans="2:22" ht="15" customHeight="1" thickBot="1">
      <c r="B5" s="5" t="s">
        <v>28</v>
      </c>
      <c r="C5" s="39" t="s">
        <v>69</v>
      </c>
      <c r="D5" s="6">
        <v>17</v>
      </c>
      <c r="E5" s="7" t="s">
        <v>3</v>
      </c>
      <c r="G5" s="14">
        <v>10</v>
      </c>
      <c r="H5" s="14">
        <f aca="true" t="shared" si="8" ref="H5:H68">IF(V4&lt;100,$D$9*G5/1000,0)</f>
        <v>150</v>
      </c>
      <c r="I5" s="36">
        <f t="shared" si="0"/>
        <v>1074.2958658702935</v>
      </c>
      <c r="J5" s="15">
        <f t="shared" si="1"/>
        <v>0.7537104209767423</v>
      </c>
      <c r="K5" s="16">
        <f t="shared" si="2"/>
        <v>0.39713905953035955</v>
      </c>
      <c r="L5" s="15">
        <f t="shared" si="3"/>
        <v>0.03825</v>
      </c>
      <c r="M5" s="11">
        <f t="shared" si="4"/>
        <v>9.63138706256516</v>
      </c>
      <c r="N5" s="4"/>
      <c r="O5" s="15">
        <f t="shared" si="5"/>
        <v>0.10691684993978878</v>
      </c>
      <c r="P5" s="16">
        <f t="shared" si="6"/>
        <v>0.08553347995183103</v>
      </c>
      <c r="Q5" s="11">
        <f t="shared" si="7"/>
        <v>20.291215896245802</v>
      </c>
      <c r="R5" s="43"/>
      <c r="S5" s="15">
        <f aca="true" t="shared" si="9" ref="S5:S68">S4+(H4+H5)/2*(G5-G4)/1000</f>
        <v>0.75</v>
      </c>
      <c r="U5" s="2">
        <f aca="true" t="shared" si="10" ref="U5:U68">IF(AND(Q5&gt;=70,Q4&lt;70),H5,0)</f>
        <v>0</v>
      </c>
      <c r="V5" s="12">
        <f aca="true" t="shared" si="11" ref="V5:V68">MAX(Q5,V4)</f>
        <v>20.291215896245802</v>
      </c>
    </row>
    <row r="6" spans="2:22" ht="15" customHeight="1" thickBot="1">
      <c r="B6" s="5" t="s">
        <v>0</v>
      </c>
      <c r="C6" s="39" t="s">
        <v>70</v>
      </c>
      <c r="D6" s="6">
        <v>2</v>
      </c>
      <c r="E6" s="7"/>
      <c r="G6" s="14">
        <v>15</v>
      </c>
      <c r="H6" s="14">
        <f t="shared" si="8"/>
        <v>225</v>
      </c>
      <c r="I6" s="36">
        <f t="shared" si="0"/>
        <v>1611.4437988054403</v>
      </c>
      <c r="J6" s="15">
        <f t="shared" si="1"/>
        <v>0.8012456362807376</v>
      </c>
      <c r="K6" s="16">
        <f t="shared" si="2"/>
        <v>0.4221859345303595</v>
      </c>
      <c r="L6" s="15">
        <f t="shared" si="3"/>
        <v>0.057375</v>
      </c>
      <c r="M6" s="11">
        <f t="shared" si="4"/>
        <v>13.589983774287523</v>
      </c>
      <c r="N6" s="4"/>
      <c r="O6" s="15">
        <f t="shared" si="5"/>
        <v>0.11382937799089332</v>
      </c>
      <c r="P6" s="16">
        <f t="shared" si="6"/>
        <v>0.09106350239271466</v>
      </c>
      <c r="Q6" s="11">
        <f t="shared" si="7"/>
        <v>21.60311013137158</v>
      </c>
      <c r="R6" s="43"/>
      <c r="S6" s="15">
        <f t="shared" si="9"/>
        <v>1.6875</v>
      </c>
      <c r="U6" s="2">
        <f t="shared" si="10"/>
        <v>0</v>
      </c>
      <c r="V6" s="12">
        <f t="shared" si="11"/>
        <v>21.60311013137158</v>
      </c>
    </row>
    <row r="7" spans="2:22" ht="15" customHeight="1" thickBot="1">
      <c r="B7" s="5" t="s">
        <v>1</v>
      </c>
      <c r="C7" s="39" t="s">
        <v>71</v>
      </c>
      <c r="D7" s="6">
        <v>5.25</v>
      </c>
      <c r="E7" s="7"/>
      <c r="G7" s="14">
        <v>20</v>
      </c>
      <c r="H7" s="14">
        <f t="shared" si="8"/>
        <v>300</v>
      </c>
      <c r="I7" s="36">
        <f t="shared" si="0"/>
        <v>2148.591731740587</v>
      </c>
      <c r="J7" s="15">
        <f t="shared" si="1"/>
        <v>0.8487808515847329</v>
      </c>
      <c r="K7" s="16">
        <f t="shared" si="2"/>
        <v>0.44723280953035954</v>
      </c>
      <c r="L7" s="15">
        <f t="shared" si="3"/>
        <v>0.0765</v>
      </c>
      <c r="M7" s="11">
        <f t="shared" si="4"/>
        <v>17.105185122784903</v>
      </c>
      <c r="N7" s="4"/>
      <c r="O7" s="15">
        <f t="shared" si="5"/>
        <v>0.12076310293548553</v>
      </c>
      <c r="P7" s="16">
        <f t="shared" si="6"/>
        <v>0.09661048234838843</v>
      </c>
      <c r="Q7" s="11">
        <f t="shared" si="7"/>
        <v>22.919027219231335</v>
      </c>
      <c r="R7" s="43"/>
      <c r="S7" s="15">
        <f t="shared" si="9"/>
        <v>3</v>
      </c>
      <c r="U7" s="2">
        <f t="shared" si="10"/>
        <v>0</v>
      </c>
      <c r="V7" s="12">
        <f t="shared" si="11"/>
        <v>22.919027219231335</v>
      </c>
    </row>
    <row r="8" spans="2:22" ht="15" customHeight="1" thickBot="1">
      <c r="B8" s="5" t="s">
        <v>27</v>
      </c>
      <c r="C8" s="40" t="s">
        <v>72</v>
      </c>
      <c r="D8" s="6">
        <v>14</v>
      </c>
      <c r="E8" s="7" t="s">
        <v>4</v>
      </c>
      <c r="G8" s="14">
        <v>25</v>
      </c>
      <c r="H8" s="14">
        <f t="shared" si="8"/>
        <v>375</v>
      </c>
      <c r="I8" s="36">
        <f t="shared" si="0"/>
        <v>2685.739664675734</v>
      </c>
      <c r="J8" s="15">
        <f t="shared" si="1"/>
        <v>0.8963160668887282</v>
      </c>
      <c r="K8" s="16">
        <f t="shared" si="2"/>
        <v>0.4722796845303595</v>
      </c>
      <c r="L8" s="15">
        <f t="shared" si="3"/>
        <v>0.095625</v>
      </c>
      <c r="M8" s="11">
        <f t="shared" si="4"/>
        <v>20.2475361808312</v>
      </c>
      <c r="N8" s="4"/>
      <c r="O8" s="15">
        <f t="shared" si="5"/>
        <v>0.12771822097515984</v>
      </c>
      <c r="P8" s="16">
        <f t="shared" si="6"/>
        <v>0.10217457678012787</v>
      </c>
      <c r="Q8" s="11">
        <f t="shared" si="7"/>
        <v>24.23900439594748</v>
      </c>
      <c r="R8" s="43"/>
      <c r="S8" s="15">
        <f t="shared" si="9"/>
        <v>4.6875</v>
      </c>
      <c r="U8" s="2">
        <f t="shared" si="10"/>
        <v>0</v>
      </c>
      <c r="V8" s="12">
        <f t="shared" si="11"/>
        <v>24.23900439594748</v>
      </c>
    </row>
    <row r="9" spans="2:22" ht="15" customHeight="1" thickBot="1">
      <c r="B9" s="5" t="s">
        <v>26</v>
      </c>
      <c r="C9" s="40" t="s">
        <v>73</v>
      </c>
      <c r="D9" s="6">
        <v>15000</v>
      </c>
      <c r="E9" s="7" t="s">
        <v>5</v>
      </c>
      <c r="G9" s="14">
        <v>30</v>
      </c>
      <c r="H9" s="14">
        <f t="shared" si="8"/>
        <v>450</v>
      </c>
      <c r="I9" s="36">
        <f t="shared" si="0"/>
        <v>3222.8875976108807</v>
      </c>
      <c r="J9" s="15">
        <f t="shared" si="1"/>
        <v>0.9438512821927235</v>
      </c>
      <c r="K9" s="16">
        <f t="shared" si="2"/>
        <v>0.49732655953035954</v>
      </c>
      <c r="L9" s="15">
        <f t="shared" si="3"/>
        <v>0.11475</v>
      </c>
      <c r="M9" s="11">
        <f t="shared" si="4"/>
        <v>23.073370565280467</v>
      </c>
      <c r="N9" s="4"/>
      <c r="O9" s="15">
        <f t="shared" si="5"/>
        <v>0.13469493135710386</v>
      </c>
      <c r="P9" s="16">
        <f t="shared" si="6"/>
        <v>0.10775594508568309</v>
      </c>
      <c r="Q9" s="11">
        <f t="shared" si="7"/>
        <v>25.56307947565039</v>
      </c>
      <c r="R9" s="43"/>
      <c r="S9" s="15">
        <f t="shared" si="9"/>
        <v>6.75</v>
      </c>
      <c r="U9" s="2">
        <f t="shared" si="10"/>
        <v>0</v>
      </c>
      <c r="V9" s="12">
        <f t="shared" si="11"/>
        <v>25.56307947565039</v>
      </c>
    </row>
    <row r="10" spans="7:22" ht="15" customHeight="1">
      <c r="G10" s="14">
        <v>35</v>
      </c>
      <c r="H10" s="14">
        <f t="shared" si="8"/>
        <v>525</v>
      </c>
      <c r="I10" s="36">
        <f t="shared" si="0"/>
        <v>3760.0355305460275</v>
      </c>
      <c r="J10" s="15">
        <f t="shared" si="1"/>
        <v>0.9913864974967188</v>
      </c>
      <c r="K10" s="16">
        <f t="shared" si="2"/>
        <v>0.5223734345303596</v>
      </c>
      <c r="L10" s="15">
        <f t="shared" si="3"/>
        <v>0.13387500000000002</v>
      </c>
      <c r="M10" s="11">
        <f t="shared" si="4"/>
        <v>25.62821750695659</v>
      </c>
      <c r="N10" s="4"/>
      <c r="O10" s="15">
        <f t="shared" si="5"/>
        <v>0.14169343644069965</v>
      </c>
      <c r="P10" s="16">
        <f t="shared" si="6"/>
        <v>0.11335474915255972</v>
      </c>
      <c r="Q10" s="11">
        <f t="shared" si="7"/>
        <v>26.8912908631182</v>
      </c>
      <c r="R10" s="43"/>
      <c r="S10" s="15">
        <f t="shared" si="9"/>
        <v>9.1875</v>
      </c>
      <c r="U10" s="2">
        <f t="shared" si="10"/>
        <v>0</v>
      </c>
      <c r="V10" s="12">
        <f t="shared" si="11"/>
        <v>26.8912908631182</v>
      </c>
    </row>
    <row r="11" spans="2:22" ht="15" customHeight="1" thickBot="1">
      <c r="B11" s="3" t="s">
        <v>65</v>
      </c>
      <c r="C11" s="3" t="s">
        <v>68</v>
      </c>
      <c r="D11" s="3"/>
      <c r="E11" s="38"/>
      <c r="G11" s="14">
        <v>40</v>
      </c>
      <c r="H11" s="14">
        <f t="shared" si="8"/>
        <v>600</v>
      </c>
      <c r="I11" s="36">
        <f t="shared" si="0"/>
        <v>4297.183463481174</v>
      </c>
      <c r="J11" s="15">
        <f t="shared" si="1"/>
        <v>1.038921712800714</v>
      </c>
      <c r="K11" s="16">
        <f t="shared" si="2"/>
        <v>0.5474203095303595</v>
      </c>
      <c r="L11" s="15">
        <f t="shared" si="3"/>
        <v>0.153</v>
      </c>
      <c r="M11" s="11">
        <f t="shared" si="4"/>
        <v>27.949273590390007</v>
      </c>
      <c r="N11" s="4"/>
      <c r="O11" s="15">
        <f t="shared" si="5"/>
        <v>0.1487139417660066</v>
      </c>
      <c r="P11" s="16">
        <f t="shared" si="6"/>
        <v>0.11897115341280529</v>
      </c>
      <c r="Q11" s="11">
        <f t="shared" si="7"/>
        <v>28.223677566774114</v>
      </c>
      <c r="R11" s="43"/>
      <c r="S11" s="15">
        <f t="shared" si="9"/>
        <v>12</v>
      </c>
      <c r="U11" s="2">
        <f t="shared" si="10"/>
        <v>0</v>
      </c>
      <c r="V11" s="12">
        <f t="shared" si="11"/>
        <v>28.223677566774114</v>
      </c>
    </row>
    <row r="12" spans="2:22" ht="15" customHeight="1" thickBot="1">
      <c r="B12" s="5" t="s">
        <v>24</v>
      </c>
      <c r="C12" s="39" t="s">
        <v>75</v>
      </c>
      <c r="D12" s="6">
        <v>1</v>
      </c>
      <c r="E12" s="7" t="s">
        <v>6</v>
      </c>
      <c r="G12" s="14">
        <v>45</v>
      </c>
      <c r="H12" s="14">
        <f t="shared" si="8"/>
        <v>675</v>
      </c>
      <c r="I12" s="36">
        <f t="shared" si="0"/>
        <v>4834.331396416321</v>
      </c>
      <c r="J12" s="15">
        <f t="shared" si="1"/>
        <v>1.0864569281047094</v>
      </c>
      <c r="K12" s="16">
        <f t="shared" si="2"/>
        <v>0.5724671845303595</v>
      </c>
      <c r="L12" s="15">
        <f t="shared" si="3"/>
        <v>0.17212500000000003</v>
      </c>
      <c r="M12" s="11">
        <f t="shared" si="4"/>
        <v>30.06722562468064</v>
      </c>
      <c r="N12" s="4"/>
      <c r="O12" s="15">
        <f t="shared" si="5"/>
        <v>0.15575665612419798</v>
      </c>
      <c r="P12" s="16">
        <f t="shared" si="6"/>
        <v>0.12460532489935838</v>
      </c>
      <c r="Q12" s="11">
        <f t="shared" si="7"/>
        <v>29.560279212053857</v>
      </c>
      <c r="R12" s="43"/>
      <c r="S12" s="15">
        <f t="shared" si="9"/>
        <v>15.1875</v>
      </c>
      <c r="U12" s="2">
        <f t="shared" si="10"/>
        <v>0</v>
      </c>
      <c r="V12" s="12">
        <f t="shared" si="11"/>
        <v>29.560279212053857</v>
      </c>
    </row>
    <row r="13" spans="2:22" ht="15" customHeight="1" thickBot="1">
      <c r="B13" s="5" t="s">
        <v>23</v>
      </c>
      <c r="C13" s="39" t="s">
        <v>74</v>
      </c>
      <c r="D13" s="6">
        <v>1.7</v>
      </c>
      <c r="E13" s="17" t="s">
        <v>8</v>
      </c>
      <c r="G13" s="14">
        <v>50</v>
      </c>
      <c r="H13" s="14">
        <f t="shared" si="8"/>
        <v>750</v>
      </c>
      <c r="I13" s="36">
        <f t="shared" si="0"/>
        <v>5371.479329351468</v>
      </c>
      <c r="J13" s="15">
        <f t="shared" si="1"/>
        <v>1.1339921434087046</v>
      </c>
      <c r="K13" s="16">
        <f t="shared" si="2"/>
        <v>0.5975140595303595</v>
      </c>
      <c r="L13" s="15">
        <f t="shared" si="3"/>
        <v>0.19125</v>
      </c>
      <c r="M13" s="11">
        <f t="shared" si="4"/>
        <v>32.00761504261853</v>
      </c>
      <c r="N13" s="4"/>
      <c r="O13" s="15">
        <f t="shared" si="5"/>
        <v>0.16282179163001176</v>
      </c>
      <c r="P13" s="16">
        <f t="shared" si="6"/>
        <v>0.1302574333040094</v>
      </c>
      <c r="Q13" s="11">
        <f t="shared" si="7"/>
        <v>30.90113605515607</v>
      </c>
      <c r="R13" s="43"/>
      <c r="S13" s="15">
        <f t="shared" si="9"/>
        <v>18.75</v>
      </c>
      <c r="U13" s="2">
        <f t="shared" si="10"/>
        <v>0</v>
      </c>
      <c r="V13" s="12">
        <f t="shared" si="11"/>
        <v>30.90113605515607</v>
      </c>
    </row>
    <row r="14" spans="2:22" ht="15" customHeight="1" thickBot="1">
      <c r="B14" s="18" t="s">
        <v>22</v>
      </c>
      <c r="C14" s="40" t="s">
        <v>76</v>
      </c>
      <c r="D14" s="19">
        <v>11300</v>
      </c>
      <c r="E14" s="20" t="s">
        <v>9</v>
      </c>
      <c r="G14" s="14">
        <v>55</v>
      </c>
      <c r="H14" s="14">
        <f t="shared" si="8"/>
        <v>825</v>
      </c>
      <c r="I14" s="36">
        <f t="shared" si="0"/>
        <v>5908.6272622866145</v>
      </c>
      <c r="J14" s="15">
        <f t="shared" si="1"/>
        <v>1.1815273587127</v>
      </c>
      <c r="K14" s="16">
        <f t="shared" si="2"/>
        <v>0.6225609345303595</v>
      </c>
      <c r="L14" s="15">
        <f t="shared" si="3"/>
        <v>0.21037499999999998</v>
      </c>
      <c r="M14" s="11">
        <f t="shared" si="4"/>
        <v>33.79187294472633</v>
      </c>
      <c r="N14" s="4"/>
      <c r="O14" s="15">
        <f t="shared" si="5"/>
        <v>0.16990956379629385</v>
      </c>
      <c r="P14" s="16">
        <f t="shared" si="6"/>
        <v>0.13592765103703508</v>
      </c>
      <c r="Q14" s="11">
        <f t="shared" si="7"/>
        <v>32.246288997189296</v>
      </c>
      <c r="R14" s="43"/>
      <c r="S14" s="15">
        <f t="shared" si="9"/>
        <v>22.6875</v>
      </c>
      <c r="U14" s="2">
        <f t="shared" si="10"/>
        <v>0</v>
      </c>
      <c r="V14" s="12">
        <f t="shared" si="11"/>
        <v>32.246288997189296</v>
      </c>
    </row>
    <row r="15" spans="2:22" ht="15" customHeight="1" thickBot="1">
      <c r="B15" s="21" t="s">
        <v>103</v>
      </c>
      <c r="C15" s="40" t="s">
        <v>77</v>
      </c>
      <c r="D15" s="6">
        <v>0.03</v>
      </c>
      <c r="E15" s="17" t="s">
        <v>29</v>
      </c>
      <c r="G15" s="14">
        <v>60</v>
      </c>
      <c r="H15" s="14">
        <f t="shared" si="8"/>
        <v>900</v>
      </c>
      <c r="I15" s="36">
        <f t="shared" si="0"/>
        <v>6445.775195221761</v>
      </c>
      <c r="J15" s="15">
        <f t="shared" si="1"/>
        <v>1.2290625740166954</v>
      </c>
      <c r="K15" s="16">
        <f t="shared" si="2"/>
        <v>0.6476078095303596</v>
      </c>
      <c r="L15" s="15">
        <f t="shared" si="3"/>
        <v>0.2295</v>
      </c>
      <c r="M15" s="11">
        <f t="shared" si="4"/>
        <v>35.4381149551658</v>
      </c>
      <c r="N15" s="4"/>
      <c r="O15" s="15">
        <f t="shared" si="5"/>
        <v>0.17702019161070282</v>
      </c>
      <c r="P15" s="16">
        <f t="shared" si="6"/>
        <v>0.14161615328856225</v>
      </c>
      <c r="Q15" s="11">
        <f t="shared" si="7"/>
        <v>33.595779598729465</v>
      </c>
      <c r="R15" s="43"/>
      <c r="S15" s="15">
        <f t="shared" si="9"/>
        <v>27</v>
      </c>
      <c r="U15" s="2">
        <f t="shared" si="10"/>
        <v>0</v>
      </c>
      <c r="V15" s="12">
        <f t="shared" si="11"/>
        <v>33.595779598729465</v>
      </c>
    </row>
    <row r="16" spans="7:22" ht="15" customHeight="1">
      <c r="G16" s="14">
        <v>65</v>
      </c>
      <c r="H16" s="14">
        <f t="shared" si="8"/>
        <v>975</v>
      </c>
      <c r="I16" s="36">
        <f t="shared" si="0"/>
        <v>6982.923128156908</v>
      </c>
      <c r="J16" s="15">
        <f t="shared" si="1"/>
        <v>1.2765977893206906</v>
      </c>
      <c r="K16" s="16">
        <f t="shared" si="2"/>
        <v>0.6726546845303596</v>
      </c>
      <c r="L16" s="15">
        <f t="shared" si="3"/>
        <v>0.24862499999999998</v>
      </c>
      <c r="M16" s="11">
        <f t="shared" si="4"/>
        <v>36.96175849478954</v>
      </c>
      <c r="N16" s="4"/>
      <c r="O16" s="15">
        <f t="shared" si="5"/>
        <v>0.18415389761465673</v>
      </c>
      <c r="P16" s="16">
        <f t="shared" si="6"/>
        <v>0.14732311809172538</v>
      </c>
      <c r="Q16" s="11">
        <f t="shared" si="7"/>
        <v>34.94965009480268</v>
      </c>
      <c r="R16" s="43"/>
      <c r="S16" s="15">
        <f t="shared" si="9"/>
        <v>31.6875</v>
      </c>
      <c r="U16" s="2">
        <f t="shared" si="10"/>
        <v>0</v>
      </c>
      <c r="V16" s="12">
        <f t="shared" si="11"/>
        <v>34.94965009480268</v>
      </c>
    </row>
    <row r="17" spans="2:22" ht="15" customHeight="1" thickBot="1">
      <c r="B17" s="3" t="s">
        <v>40</v>
      </c>
      <c r="C17" s="3" t="s">
        <v>66</v>
      </c>
      <c r="D17" s="3"/>
      <c r="E17" s="38"/>
      <c r="G17" s="14">
        <v>70</v>
      </c>
      <c r="H17" s="14">
        <f t="shared" si="8"/>
        <v>1050</v>
      </c>
      <c r="I17" s="36">
        <f t="shared" si="0"/>
        <v>7520.071061092055</v>
      </c>
      <c r="J17" s="15">
        <f t="shared" si="1"/>
        <v>1.3241330046246857</v>
      </c>
      <c r="K17" s="16">
        <f t="shared" si="2"/>
        <v>0.6977015595303595</v>
      </c>
      <c r="L17" s="15">
        <f t="shared" si="3"/>
        <v>0.26775000000000004</v>
      </c>
      <c r="M17" s="11">
        <f t="shared" si="4"/>
        <v>38.376007096820786</v>
      </c>
      <c r="N17" s="4"/>
      <c r="O17" s="15">
        <f t="shared" si="5"/>
        <v>0.19131090798459816</v>
      </c>
      <c r="P17" s="16">
        <f t="shared" si="6"/>
        <v>0.15304872638767852</v>
      </c>
      <c r="Q17" s="11">
        <f t="shared" si="7"/>
        <v>36.307943410308475</v>
      </c>
      <c r="R17" s="43"/>
      <c r="S17" s="15">
        <f t="shared" si="9"/>
        <v>36.75</v>
      </c>
      <c r="U17" s="2">
        <f t="shared" si="10"/>
        <v>0</v>
      </c>
      <c r="V17" s="12">
        <f t="shared" si="11"/>
        <v>36.307943410308475</v>
      </c>
    </row>
    <row r="18" spans="2:22" ht="15" customHeight="1" thickBot="1">
      <c r="B18" s="5" t="s">
        <v>25</v>
      </c>
      <c r="C18" s="39" t="s">
        <v>78</v>
      </c>
      <c r="D18" s="6">
        <v>3.8</v>
      </c>
      <c r="E18" s="7" t="s">
        <v>6</v>
      </c>
      <c r="G18" s="14">
        <v>75</v>
      </c>
      <c r="H18" s="14">
        <f t="shared" si="8"/>
        <v>1125</v>
      </c>
      <c r="I18" s="36">
        <f t="shared" si="0"/>
        <v>8057.218994027201</v>
      </c>
      <c r="J18" s="15">
        <f t="shared" si="1"/>
        <v>1.3716682199286812</v>
      </c>
      <c r="K18" s="16">
        <f t="shared" si="2"/>
        <v>0.7227484345303595</v>
      </c>
      <c r="L18" s="15">
        <f t="shared" si="3"/>
        <v>0.286875</v>
      </c>
      <c r="M18" s="11">
        <f t="shared" si="4"/>
        <v>39.69223401866111</v>
      </c>
      <c r="N18" s="4"/>
      <c r="O18" s="15">
        <f t="shared" si="5"/>
        <v>0.19849145261566892</v>
      </c>
      <c r="P18" s="16">
        <f t="shared" si="6"/>
        <v>0.15879316209253513</v>
      </c>
      <c r="Q18" s="11">
        <f t="shared" si="7"/>
        <v>37.67070317589961</v>
      </c>
      <c r="R18" s="43"/>
      <c r="S18" s="15">
        <f t="shared" si="9"/>
        <v>42.1875</v>
      </c>
      <c r="U18" s="2">
        <f t="shared" si="10"/>
        <v>0</v>
      </c>
      <c r="V18" s="12">
        <f t="shared" si="11"/>
        <v>37.67070317589961</v>
      </c>
    </row>
    <row r="19" spans="2:22" ht="15" customHeight="1" thickBot="1">
      <c r="B19" s="5" t="s">
        <v>63</v>
      </c>
      <c r="C19" s="39" t="s">
        <v>79</v>
      </c>
      <c r="D19" s="6">
        <v>0.8</v>
      </c>
      <c r="E19" s="7" t="s">
        <v>7</v>
      </c>
      <c r="G19" s="14">
        <v>80</v>
      </c>
      <c r="H19" s="14">
        <f t="shared" si="8"/>
        <v>1200</v>
      </c>
      <c r="I19" s="36">
        <f t="shared" si="0"/>
        <v>8594.366926962348</v>
      </c>
      <c r="J19" s="15">
        <f t="shared" si="1"/>
        <v>1.4192034352326763</v>
      </c>
      <c r="K19" s="16">
        <f t="shared" si="2"/>
        <v>0.7477953095303594</v>
      </c>
      <c r="L19" s="15">
        <f t="shared" si="3"/>
        <v>0.306</v>
      </c>
      <c r="M19" s="11">
        <f t="shared" si="4"/>
        <v>40.92028876086135</v>
      </c>
      <c r="N19" s="4"/>
      <c r="O19" s="15">
        <f t="shared" si="5"/>
        <v>0.2056957652078742</v>
      </c>
      <c r="P19" s="16">
        <f t="shared" si="6"/>
        <v>0.16455661216629935</v>
      </c>
      <c r="Q19" s="11">
        <f t="shared" si="7"/>
        <v>39.03797374433482</v>
      </c>
      <c r="R19" s="43"/>
      <c r="S19" s="15">
        <f t="shared" si="9"/>
        <v>48</v>
      </c>
      <c r="U19" s="2">
        <f t="shared" si="10"/>
        <v>0</v>
      </c>
      <c r="V19" s="12">
        <f t="shared" si="11"/>
        <v>39.03797374433482</v>
      </c>
    </row>
    <row r="20" spans="2:22" ht="15" customHeight="1" thickBot="1">
      <c r="B20" s="5" t="s">
        <v>20</v>
      </c>
      <c r="C20" s="40" t="s">
        <v>80</v>
      </c>
      <c r="D20" s="6">
        <v>0.8</v>
      </c>
      <c r="E20" s="7" t="s">
        <v>7</v>
      </c>
      <c r="G20" s="14">
        <v>85</v>
      </c>
      <c r="H20" s="14">
        <f t="shared" si="8"/>
        <v>1275</v>
      </c>
      <c r="I20" s="36">
        <f t="shared" si="0"/>
        <v>9131.514859897496</v>
      </c>
      <c r="J20" s="15">
        <f t="shared" si="1"/>
        <v>1.4667386505366717</v>
      </c>
      <c r="K20" s="16">
        <f t="shared" si="2"/>
        <v>0.7728421845303596</v>
      </c>
      <c r="L20" s="15">
        <f t="shared" si="3"/>
        <v>0.325125</v>
      </c>
      <c r="M20" s="11">
        <f t="shared" si="4"/>
        <v>42.06874398265046</v>
      </c>
      <c r="N20" s="4"/>
      <c r="O20" s="15">
        <f t="shared" si="5"/>
        <v>0.21292408335483043</v>
      </c>
      <c r="P20" s="16">
        <f t="shared" si="6"/>
        <v>0.17033926668386434</v>
      </c>
      <c r="Q20" s="11">
        <f t="shared" si="7"/>
        <v>40.40980020732208</v>
      </c>
      <c r="R20" s="43"/>
      <c r="S20" s="15">
        <f t="shared" si="9"/>
        <v>54.1875</v>
      </c>
      <c r="U20" s="2">
        <f t="shared" si="10"/>
        <v>0</v>
      </c>
      <c r="V20" s="12">
        <f t="shared" si="11"/>
        <v>40.40980020732208</v>
      </c>
    </row>
    <row r="21" spans="2:22" ht="15" customHeight="1" thickBot="1">
      <c r="B21" s="5" t="s">
        <v>21</v>
      </c>
      <c r="C21" s="40" t="s">
        <v>81</v>
      </c>
      <c r="D21" s="6">
        <v>90</v>
      </c>
      <c r="E21" s="7" t="s">
        <v>10</v>
      </c>
      <c r="G21" s="14">
        <v>90</v>
      </c>
      <c r="H21" s="14">
        <f t="shared" si="8"/>
        <v>1350</v>
      </c>
      <c r="I21" s="36">
        <f t="shared" si="0"/>
        <v>9668.662792832642</v>
      </c>
      <c r="J21" s="15">
        <f t="shared" si="1"/>
        <v>1.514273865840667</v>
      </c>
      <c r="K21" s="16">
        <f t="shared" si="2"/>
        <v>0.7978890595303595</v>
      </c>
      <c r="L21" s="15">
        <f t="shared" si="3"/>
        <v>0.34425000000000006</v>
      </c>
      <c r="M21" s="11">
        <f t="shared" si="4"/>
        <v>43.14509591128207</v>
      </c>
      <c r="N21" s="4"/>
      <c r="O21" s="15">
        <f t="shared" si="5"/>
        <v>0.2201766486351947</v>
      </c>
      <c r="P21" s="16">
        <f t="shared" si="6"/>
        <v>0.17614131890815576</v>
      </c>
      <c r="Q21" s="11">
        <f t="shared" si="7"/>
        <v>41.786228412870294</v>
      </c>
      <c r="R21" s="43"/>
      <c r="S21" s="15">
        <f t="shared" si="9"/>
        <v>60.75</v>
      </c>
      <c r="U21" s="2">
        <f t="shared" si="10"/>
        <v>0</v>
      </c>
      <c r="V21" s="12">
        <f t="shared" si="11"/>
        <v>41.786228412870294</v>
      </c>
    </row>
    <row r="22" spans="7:22" ht="15" customHeight="1">
      <c r="G22" s="14">
        <v>95</v>
      </c>
      <c r="H22" s="14">
        <f t="shared" si="8"/>
        <v>1425</v>
      </c>
      <c r="I22" s="36">
        <f t="shared" si="0"/>
        <v>10205.81072576779</v>
      </c>
      <c r="J22" s="15">
        <f t="shared" si="1"/>
        <v>1.5618090811446623</v>
      </c>
      <c r="K22" s="16">
        <f t="shared" si="2"/>
        <v>0.8229359345303595</v>
      </c>
      <c r="L22" s="15">
        <f t="shared" si="3"/>
        <v>0.363375</v>
      </c>
      <c r="M22" s="11">
        <f t="shared" si="4"/>
        <v>44.155928153432036</v>
      </c>
      <c r="N22" s="4"/>
      <c r="O22" s="15">
        <f t="shared" si="5"/>
        <v>0.2274537067068727</v>
      </c>
      <c r="P22" s="16">
        <f t="shared" si="6"/>
        <v>0.18196296536549816</v>
      </c>
      <c r="Q22" s="11">
        <f t="shared" si="7"/>
        <v>43.167304983168535</v>
      </c>
      <c r="R22" s="43"/>
      <c r="S22" s="15">
        <f t="shared" si="9"/>
        <v>67.6875</v>
      </c>
      <c r="U22" s="2">
        <f t="shared" si="10"/>
        <v>0</v>
      </c>
      <c r="V22" s="12">
        <f t="shared" si="11"/>
        <v>43.167304983168535</v>
      </c>
    </row>
    <row r="23" spans="2:22" ht="15" customHeight="1">
      <c r="B23" s="33" t="s">
        <v>41</v>
      </c>
      <c r="C23" s="33" t="s">
        <v>82</v>
      </c>
      <c r="D23" s="33"/>
      <c r="E23" s="33"/>
      <c r="G23" s="14">
        <v>100</v>
      </c>
      <c r="H23" s="14">
        <f t="shared" si="8"/>
        <v>1500</v>
      </c>
      <c r="I23" s="36">
        <f t="shared" si="0"/>
        <v>10742.958658702935</v>
      </c>
      <c r="J23" s="15">
        <f t="shared" si="1"/>
        <v>1.6093442964486575</v>
      </c>
      <c r="K23" s="16">
        <f t="shared" si="2"/>
        <v>0.8479828095303595</v>
      </c>
      <c r="L23" s="15">
        <f t="shared" si="3"/>
        <v>0.3825</v>
      </c>
      <c r="M23" s="11">
        <f t="shared" si="4"/>
        <v>45.10704647560497</v>
      </c>
      <c r="N23" s="4"/>
      <c r="O23" s="15">
        <f t="shared" si="5"/>
        <v>0.23475550740410717</v>
      </c>
      <c r="P23" s="16">
        <f t="shared" si="6"/>
        <v>0.18780440592328573</v>
      </c>
      <c r="Q23" s="11">
        <f t="shared" si="7"/>
        <v>44.55307733301219</v>
      </c>
      <c r="R23" s="43"/>
      <c r="S23" s="15">
        <f t="shared" si="9"/>
        <v>75</v>
      </c>
      <c r="U23" s="2">
        <f t="shared" si="10"/>
        <v>0</v>
      </c>
      <c r="V23" s="12">
        <f t="shared" si="11"/>
        <v>44.55307733301219</v>
      </c>
    </row>
    <row r="24" spans="2:22" ht="15" customHeight="1">
      <c r="B24" s="5" t="s">
        <v>19</v>
      </c>
      <c r="C24" s="41" t="s">
        <v>92</v>
      </c>
      <c r="D24" s="23">
        <f>D12*1000/D14</f>
        <v>0.08849557522123894</v>
      </c>
      <c r="E24" s="22" t="s">
        <v>11</v>
      </c>
      <c r="G24" s="14">
        <v>105</v>
      </c>
      <c r="H24" s="14">
        <f t="shared" si="8"/>
        <v>1575</v>
      </c>
      <c r="I24" s="36">
        <f t="shared" si="0"/>
        <v>11280.106591638081</v>
      </c>
      <c r="J24" s="15">
        <f t="shared" si="1"/>
        <v>1.6568795117526527</v>
      </c>
      <c r="K24" s="16">
        <f t="shared" si="2"/>
        <v>0.8730296845303595</v>
      </c>
      <c r="L24" s="15">
        <f t="shared" si="3"/>
        <v>0.401625</v>
      </c>
      <c r="M24" s="11">
        <f t="shared" si="4"/>
        <v>46.003590383762436</v>
      </c>
      <c r="N24" s="4"/>
      <c r="O24" s="15">
        <f t="shared" si="5"/>
        <v>0.24208230483756088</v>
      </c>
      <c r="P24" s="16">
        <f t="shared" si="6"/>
        <v>0.1936658438700487</v>
      </c>
      <c r="Q24" s="11">
        <f t="shared" si="7"/>
        <v>45.94359368879705</v>
      </c>
      <c r="R24" s="43"/>
      <c r="S24" s="15">
        <f t="shared" si="9"/>
        <v>82.6875</v>
      </c>
      <c r="U24" s="2">
        <f t="shared" si="10"/>
        <v>0</v>
      </c>
      <c r="V24" s="12">
        <f t="shared" si="11"/>
        <v>45.94359368879705</v>
      </c>
    </row>
    <row r="25" spans="2:22" ht="15" customHeight="1">
      <c r="B25" s="5" t="s">
        <v>18</v>
      </c>
      <c r="C25" s="41" t="s">
        <v>84</v>
      </c>
      <c r="D25" s="23">
        <f>2*PI()/60/D24</f>
        <v>1.1833332328521553</v>
      </c>
      <c r="E25" s="22" t="s">
        <v>12</v>
      </c>
      <c r="G25" s="14">
        <v>110</v>
      </c>
      <c r="H25" s="14">
        <f t="shared" si="8"/>
        <v>1650</v>
      </c>
      <c r="I25" s="36">
        <f t="shared" si="0"/>
        <v>11817.254524573229</v>
      </c>
      <c r="J25" s="15">
        <f t="shared" si="1"/>
        <v>1.704414727056648</v>
      </c>
      <c r="K25" s="16">
        <f t="shared" si="2"/>
        <v>0.8980765595303595</v>
      </c>
      <c r="L25" s="15">
        <f t="shared" si="3"/>
        <v>0.42074999999999996</v>
      </c>
      <c r="M25" s="11">
        <f t="shared" si="4"/>
        <v>46.85012603157432</v>
      </c>
      <c r="N25" s="4"/>
      <c r="O25" s="15">
        <f t="shared" si="5"/>
        <v>0.2494343574975036</v>
      </c>
      <c r="P25" s="16">
        <f t="shared" si="6"/>
        <v>0.19954748599800287</v>
      </c>
      <c r="Q25" s="11">
        <f t="shared" si="7"/>
        <v>47.338903108102556</v>
      </c>
      <c r="R25" s="43"/>
      <c r="S25" s="15">
        <f t="shared" si="9"/>
        <v>90.75</v>
      </c>
      <c r="U25" s="2">
        <f t="shared" si="10"/>
        <v>0</v>
      </c>
      <c r="V25" s="12">
        <f t="shared" si="11"/>
        <v>47.338903108102556</v>
      </c>
    </row>
    <row r="26" spans="2:22" ht="15" customHeight="1">
      <c r="B26" s="5" t="s">
        <v>33</v>
      </c>
      <c r="C26" s="41" t="s">
        <v>104</v>
      </c>
      <c r="D26" s="23">
        <f>D5*(D9/1000)/D7*(D8/2)/D6/1000*(100/D21)</f>
        <v>0.1888888888888889</v>
      </c>
      <c r="E26" s="22" t="s">
        <v>35</v>
      </c>
      <c r="G26" s="14">
        <v>115</v>
      </c>
      <c r="H26" s="14">
        <f t="shared" si="8"/>
        <v>1725</v>
      </c>
      <c r="I26" s="36">
        <f t="shared" si="0"/>
        <v>12354.402457508377</v>
      </c>
      <c r="J26" s="15">
        <f t="shared" si="1"/>
        <v>1.7519499423606435</v>
      </c>
      <c r="K26" s="16">
        <f t="shared" si="2"/>
        <v>0.9231234345303595</v>
      </c>
      <c r="L26" s="15">
        <f t="shared" si="3"/>
        <v>0.439875</v>
      </c>
      <c r="M26" s="11">
        <f t="shared" si="4"/>
        <v>47.650724003533405</v>
      </c>
      <c r="N26" s="4"/>
      <c r="O26" s="15">
        <f t="shared" si="5"/>
        <v>0.25681192836021965</v>
      </c>
      <c r="P26" s="16">
        <f t="shared" si="6"/>
        <v>0.20544954268817572</v>
      </c>
      <c r="Q26" s="11">
        <f t="shared" si="7"/>
        <v>48.73905549988677</v>
      </c>
      <c r="R26" s="43"/>
      <c r="S26" s="15">
        <f t="shared" si="9"/>
        <v>99.1875</v>
      </c>
      <c r="U26" s="2">
        <f t="shared" si="10"/>
        <v>0</v>
      </c>
      <c r="V26" s="12">
        <f t="shared" si="11"/>
        <v>48.73905549988677</v>
      </c>
    </row>
    <row r="27" spans="2:22" ht="15" customHeight="1">
      <c r="B27" s="21" t="s">
        <v>34</v>
      </c>
      <c r="C27" s="42" t="s">
        <v>83</v>
      </c>
      <c r="D27" s="23">
        <f>(D15/1000/100/100)*(D9/(D8*PI())*D7*2*PI())*1000</f>
        <v>0.03375000000000001</v>
      </c>
      <c r="E27" s="24" t="s">
        <v>35</v>
      </c>
      <c r="G27" s="14">
        <v>120</v>
      </c>
      <c r="H27" s="14">
        <f t="shared" si="8"/>
        <v>1800</v>
      </c>
      <c r="I27" s="36">
        <f t="shared" si="0"/>
        <v>12891.550390443523</v>
      </c>
      <c r="J27" s="15">
        <f t="shared" si="1"/>
        <v>1.799485157664639</v>
      </c>
      <c r="K27" s="16">
        <f t="shared" si="2"/>
        <v>0.9481703095303596</v>
      </c>
      <c r="L27" s="15">
        <f t="shared" si="3"/>
        <v>0.459</v>
      </c>
      <c r="M27" s="11">
        <f t="shared" si="4"/>
        <v>48.40902476975348</v>
      </c>
      <c r="N27" s="4"/>
      <c r="O27" s="15">
        <f t="shared" si="5"/>
        <v>0.2642152849977686</v>
      </c>
      <c r="P27" s="16">
        <f t="shared" si="6"/>
        <v>0.21137222799821487</v>
      </c>
      <c r="Q27" s="11">
        <f t="shared" si="7"/>
        <v>50.144101645316695</v>
      </c>
      <c r="R27" s="43"/>
      <c r="S27" s="15">
        <f t="shared" si="9"/>
        <v>108</v>
      </c>
      <c r="U27" s="2">
        <f t="shared" si="10"/>
        <v>0</v>
      </c>
      <c r="V27" s="12">
        <f t="shared" si="11"/>
        <v>50.144101645316695</v>
      </c>
    </row>
    <row r="28" spans="2:22" ht="15" customHeight="1">
      <c r="B28" s="21" t="s">
        <v>38</v>
      </c>
      <c r="C28" s="42" t="s">
        <v>98</v>
      </c>
      <c r="D28" s="23">
        <f>D26+D27</f>
        <v>0.22263888888888891</v>
      </c>
      <c r="E28" s="24" t="s">
        <v>35</v>
      </c>
      <c r="G28" s="14">
        <v>125</v>
      </c>
      <c r="H28" s="14">
        <f t="shared" si="8"/>
        <v>1875</v>
      </c>
      <c r="I28" s="36">
        <f t="shared" si="0"/>
        <v>13428.698323378669</v>
      </c>
      <c r="J28" s="15">
        <f t="shared" si="1"/>
        <v>1.8470203729686339</v>
      </c>
      <c r="K28" s="16">
        <f t="shared" si="2"/>
        <v>0.9732171845303594</v>
      </c>
      <c r="L28" s="15">
        <f t="shared" si="3"/>
        <v>0.478125</v>
      </c>
      <c r="M28" s="11">
        <f t="shared" si="4"/>
        <v>49.12829403343576</v>
      </c>
      <c r="N28" s="4"/>
      <c r="O28" s="15">
        <f t="shared" si="5"/>
        <v>0.27164469969121696</v>
      </c>
      <c r="P28" s="16">
        <f t="shared" si="6"/>
        <v>0.21731575975297357</v>
      </c>
      <c r="Q28" s="11">
        <f t="shared" si="7"/>
        <v>51.55409321925847</v>
      </c>
      <c r="R28" s="43"/>
      <c r="S28" s="15">
        <f t="shared" si="9"/>
        <v>117.1875</v>
      </c>
      <c r="U28" s="2">
        <f t="shared" si="10"/>
        <v>0</v>
      </c>
      <c r="V28" s="12">
        <f t="shared" si="11"/>
        <v>51.55409321925847</v>
      </c>
    </row>
    <row r="29" spans="2:22" ht="15" customHeight="1">
      <c r="B29" s="5" t="s">
        <v>17</v>
      </c>
      <c r="C29" s="41" t="s">
        <v>85</v>
      </c>
      <c r="D29" s="23">
        <f>D28*D25</f>
        <v>0.2634559961475007</v>
      </c>
      <c r="E29" s="24" t="s">
        <v>13</v>
      </c>
      <c r="G29" s="14">
        <v>130</v>
      </c>
      <c r="H29" s="14">
        <f t="shared" si="8"/>
        <v>1950</v>
      </c>
      <c r="I29" s="36">
        <f t="shared" si="0"/>
        <v>13965.846256313816</v>
      </c>
      <c r="J29" s="15">
        <f t="shared" si="1"/>
        <v>1.8945555882726293</v>
      </c>
      <c r="K29" s="16">
        <f t="shared" si="2"/>
        <v>0.9982640595303595</v>
      </c>
      <c r="L29" s="15">
        <f t="shared" si="3"/>
        <v>0.49724999999999997</v>
      </c>
      <c r="M29" s="11">
        <f t="shared" si="4"/>
        <v>49.81146974618467</v>
      </c>
      <c r="N29" s="4"/>
      <c r="O29" s="15">
        <f t="shared" si="5"/>
        <v>0.2791004495474858</v>
      </c>
      <c r="P29" s="16">
        <f t="shared" si="6"/>
        <v>0.22328035963798865</v>
      </c>
      <c r="Q29" s="11">
        <f t="shared" si="7"/>
        <v>52.96908281245313</v>
      </c>
      <c r="R29" s="43"/>
      <c r="S29" s="15">
        <f t="shared" si="9"/>
        <v>126.75</v>
      </c>
      <c r="U29" s="2">
        <f t="shared" si="10"/>
        <v>0</v>
      </c>
      <c r="V29" s="12">
        <f t="shared" si="11"/>
        <v>52.96908281245313</v>
      </c>
    </row>
    <row r="30" spans="2:22" ht="15" customHeight="1">
      <c r="B30" s="5" t="s">
        <v>16</v>
      </c>
      <c r="C30" s="41" t="s">
        <v>86</v>
      </c>
      <c r="D30" s="23">
        <f>D13*D29^2</f>
        <v>0.11799540524032223</v>
      </c>
      <c r="E30" s="24" t="s">
        <v>14</v>
      </c>
      <c r="G30" s="14">
        <v>135</v>
      </c>
      <c r="H30" s="14">
        <f t="shared" si="8"/>
        <v>2025</v>
      </c>
      <c r="I30" s="36">
        <f t="shared" si="0"/>
        <v>14502.994189248964</v>
      </c>
      <c r="J30" s="15">
        <f t="shared" si="1"/>
        <v>1.9420908035766247</v>
      </c>
      <c r="K30" s="16">
        <f t="shared" si="2"/>
        <v>1.0233109345303595</v>
      </c>
      <c r="L30" s="15">
        <f t="shared" si="3"/>
        <v>0.516375</v>
      </c>
      <c r="M30" s="11">
        <f t="shared" si="4"/>
        <v>50.46120221875536</v>
      </c>
      <c r="N30" s="4"/>
      <c r="O30" s="15">
        <f t="shared" si="5"/>
        <v>0.2865828166199527</v>
      </c>
      <c r="P30" s="16">
        <f t="shared" si="6"/>
        <v>0.22926625329596217</v>
      </c>
      <c r="Q30" s="11">
        <f t="shared" si="7"/>
        <v>54.38912395440488</v>
      </c>
      <c r="R30" s="43"/>
      <c r="S30" s="15">
        <f t="shared" si="9"/>
        <v>136.6875</v>
      </c>
      <c r="U30" s="2">
        <f t="shared" si="10"/>
        <v>0</v>
      </c>
      <c r="V30" s="12">
        <f t="shared" si="11"/>
        <v>54.38912395440488</v>
      </c>
    </row>
    <row r="31" spans="4:22" ht="15" customHeight="1">
      <c r="D31" s="25"/>
      <c r="G31" s="14">
        <v>140</v>
      </c>
      <c r="H31" s="14">
        <f t="shared" si="8"/>
        <v>2100</v>
      </c>
      <c r="I31" s="36">
        <f t="shared" si="0"/>
        <v>15040.14212218411</v>
      </c>
      <c r="J31" s="15">
        <f t="shared" si="1"/>
        <v>1.98962601888062</v>
      </c>
      <c r="K31" s="16">
        <f t="shared" si="2"/>
        <v>1.0483578095303596</v>
      </c>
      <c r="L31" s="15">
        <f t="shared" si="3"/>
        <v>0.5355000000000001</v>
      </c>
      <c r="M31" s="11">
        <f t="shared" si="4"/>
        <v>51.079888481957504</v>
      </c>
      <c r="N31" s="4"/>
      <c r="O31" s="15">
        <f t="shared" si="5"/>
        <v>0.2940920880329542</v>
      </c>
      <c r="P31" s="16">
        <f t="shared" si="6"/>
        <v>0.23527367042636338</v>
      </c>
      <c r="Q31" s="11">
        <f t="shared" si="7"/>
        <v>55.814271137010174</v>
      </c>
      <c r="R31" s="43"/>
      <c r="S31" s="15">
        <f t="shared" si="9"/>
        <v>147</v>
      </c>
      <c r="U31" s="2">
        <f t="shared" si="10"/>
        <v>0</v>
      </c>
      <c r="V31" s="12">
        <f t="shared" si="11"/>
        <v>55.814271137010174</v>
      </c>
    </row>
    <row r="32" spans="2:22" ht="15" customHeight="1">
      <c r="B32" s="33" t="s">
        <v>62</v>
      </c>
      <c r="C32" s="33" t="s">
        <v>95</v>
      </c>
      <c r="D32" s="33"/>
      <c r="E32" s="33"/>
      <c r="G32" s="14">
        <v>145</v>
      </c>
      <c r="H32" s="14">
        <f t="shared" si="8"/>
        <v>2175</v>
      </c>
      <c r="I32" s="36">
        <f t="shared" si="0"/>
        <v>15577.290055119254</v>
      </c>
      <c r="J32" s="15">
        <f t="shared" si="1"/>
        <v>2.037161234184615</v>
      </c>
      <c r="K32" s="16">
        <f t="shared" si="2"/>
        <v>1.0734046845303595</v>
      </c>
      <c r="L32" s="15">
        <f t="shared" si="3"/>
        <v>0.5546249999999999</v>
      </c>
      <c r="M32" s="11">
        <f t="shared" si="4"/>
        <v>51.669701836885665</v>
      </c>
      <c r="N32" s="4"/>
      <c r="O32" s="15">
        <f t="shared" si="5"/>
        <v>0.30162855611035044</v>
      </c>
      <c r="P32" s="16">
        <f t="shared" si="6"/>
        <v>0.24130284488828035</v>
      </c>
      <c r="Q32" s="11">
        <f t="shared" si="7"/>
        <v>57.24457983895687</v>
      </c>
      <c r="R32" s="43"/>
      <c r="S32" s="15">
        <f t="shared" si="9"/>
        <v>157.6875</v>
      </c>
      <c r="U32" s="2">
        <f t="shared" si="10"/>
        <v>0</v>
      </c>
      <c r="V32" s="12">
        <f t="shared" si="11"/>
        <v>57.24457983895687</v>
      </c>
    </row>
    <row r="33" spans="2:22" ht="15" customHeight="1">
      <c r="B33" s="5" t="s">
        <v>42</v>
      </c>
      <c r="C33" s="41" t="s">
        <v>88</v>
      </c>
      <c r="D33" s="26">
        <f>INT(D14/60/D7*D8*PI()*D18/D12)</f>
        <v>5995</v>
      </c>
      <c r="E33" s="22" t="s">
        <v>43</v>
      </c>
      <c r="G33" s="14">
        <v>150</v>
      </c>
      <c r="H33" s="14">
        <f t="shared" si="8"/>
        <v>2250</v>
      </c>
      <c r="I33" s="36">
        <f t="shared" si="0"/>
        <v>16114.437988054402</v>
      </c>
      <c r="J33" s="15">
        <f t="shared" si="1"/>
        <v>2.0846964494886104</v>
      </c>
      <c r="K33" s="16">
        <f t="shared" si="2"/>
        <v>1.0984515595303594</v>
      </c>
      <c r="L33" s="15">
        <f t="shared" si="3"/>
        <v>0.57375</v>
      </c>
      <c r="M33" s="11">
        <f t="shared" si="4"/>
        <v>52.23261736232643</v>
      </c>
      <c r="N33" s="4"/>
      <c r="O33" s="15">
        <f t="shared" si="5"/>
        <v>0.3091925185083072</v>
      </c>
      <c r="P33" s="16">
        <f t="shared" si="6"/>
        <v>0.24735401480664576</v>
      </c>
      <c r="Q33" s="11">
        <f t="shared" si="7"/>
        <v>58.68010655092475</v>
      </c>
      <c r="R33" s="43"/>
      <c r="S33" s="15">
        <f t="shared" si="9"/>
        <v>168.75</v>
      </c>
      <c r="U33" s="2">
        <f t="shared" si="10"/>
        <v>0</v>
      </c>
      <c r="V33" s="12">
        <f t="shared" si="11"/>
        <v>58.68010655092475</v>
      </c>
    </row>
    <row r="34" spans="2:22" ht="15" customHeight="1">
      <c r="B34" s="21" t="s">
        <v>44</v>
      </c>
      <c r="C34" s="42" t="s">
        <v>87</v>
      </c>
      <c r="D34" s="26">
        <f>SUM(U4:U203)</f>
        <v>2850</v>
      </c>
      <c r="E34" s="22" t="s">
        <v>43</v>
      </c>
      <c r="G34" s="14">
        <v>155</v>
      </c>
      <c r="H34" s="14">
        <f t="shared" si="8"/>
        <v>2325</v>
      </c>
      <c r="I34" s="36">
        <f t="shared" si="0"/>
        <v>16651.58592098955</v>
      </c>
      <c r="J34" s="15">
        <f t="shared" si="1"/>
        <v>2.132231664792606</v>
      </c>
      <c r="K34" s="16">
        <f t="shared" si="2"/>
        <v>1.1234984345303596</v>
      </c>
      <c r="L34" s="15">
        <f t="shared" si="3"/>
        <v>0.592875</v>
      </c>
      <c r="M34" s="11">
        <f t="shared" si="4"/>
        <v>52.770434010246866</v>
      </c>
      <c r="N34" s="4"/>
      <c r="O34" s="15">
        <f t="shared" si="5"/>
        <v>0.31678427835247297</v>
      </c>
      <c r="P34" s="16">
        <f t="shared" si="6"/>
        <v>0.2534274226819784</v>
      </c>
      <c r="Q34" s="11">
        <f t="shared" si="7"/>
        <v>60.12090880161928</v>
      </c>
      <c r="R34" s="43"/>
      <c r="S34" s="15">
        <f t="shared" si="9"/>
        <v>180.1875</v>
      </c>
      <c r="U34" s="2">
        <f t="shared" si="10"/>
        <v>0</v>
      </c>
      <c r="V34" s="12">
        <f t="shared" si="11"/>
        <v>60.12090880161928</v>
      </c>
    </row>
    <row r="35" spans="2:22" ht="15" customHeight="1">
      <c r="B35" s="5" t="s">
        <v>50</v>
      </c>
      <c r="C35" s="41" t="s">
        <v>90</v>
      </c>
      <c r="D35" s="23">
        <f>(J4-J3)*1000/H4</f>
        <v>0.6338028707199372</v>
      </c>
      <c r="E35" s="22" t="s">
        <v>15</v>
      </c>
      <c r="G35" s="14">
        <v>160</v>
      </c>
      <c r="H35" s="14">
        <f t="shared" si="8"/>
        <v>2400</v>
      </c>
      <c r="I35" s="36">
        <f t="shared" si="0"/>
        <v>17188.733853924696</v>
      </c>
      <c r="J35" s="15">
        <f t="shared" si="1"/>
        <v>2.179766880096601</v>
      </c>
      <c r="K35" s="16">
        <f t="shared" si="2"/>
        <v>1.1485453095303593</v>
      </c>
      <c r="L35" s="15">
        <f t="shared" si="3"/>
        <v>0.612</v>
      </c>
      <c r="M35" s="11">
        <f t="shared" si="4"/>
        <v>53.284793810202146</v>
      </c>
      <c r="N35" s="4"/>
      <c r="O35" s="15">
        <f t="shared" si="5"/>
        <v>0.3244041443797241</v>
      </c>
      <c r="P35" s="16">
        <f t="shared" si="6"/>
        <v>0.2595233155037793</v>
      </c>
      <c r="Q35" s="11">
        <f t="shared" si="7"/>
        <v>61.567045184673006</v>
      </c>
      <c r="R35" s="43"/>
      <c r="S35" s="15">
        <f t="shared" si="9"/>
        <v>192</v>
      </c>
      <c r="U35" s="2">
        <f t="shared" si="10"/>
        <v>0</v>
      </c>
      <c r="V35" s="12">
        <f t="shared" si="11"/>
        <v>61.567045184673006</v>
      </c>
    </row>
    <row r="36" spans="2:22" ht="15" customHeight="1">
      <c r="B36" s="5" t="s">
        <v>51</v>
      </c>
      <c r="C36" s="41" t="s">
        <v>89</v>
      </c>
      <c r="D36" s="23">
        <f>J3*1000/D9</f>
        <v>0.04390933269125012</v>
      </c>
      <c r="E36" s="24" t="s">
        <v>32</v>
      </c>
      <c r="G36" s="14">
        <v>165</v>
      </c>
      <c r="H36" s="14">
        <f t="shared" si="8"/>
        <v>2475</v>
      </c>
      <c r="I36" s="36">
        <f t="shared" si="0"/>
        <v>17725.881786859845</v>
      </c>
      <c r="J36" s="15">
        <f t="shared" si="1"/>
        <v>2.2273020954005966</v>
      </c>
      <c r="K36" s="16">
        <f t="shared" si="2"/>
        <v>1.1735921845303596</v>
      </c>
      <c r="L36" s="15">
        <f t="shared" si="3"/>
        <v>0.631125</v>
      </c>
      <c r="M36" s="11">
        <f t="shared" si="4"/>
        <v>53.77719861457321</v>
      </c>
      <c r="N36" s="4"/>
      <c r="O36" s="15">
        <f t="shared" si="5"/>
        <v>0.3320524310846715</v>
      </c>
      <c r="P36" s="16">
        <f t="shared" si="6"/>
        <v>0.2656419448677372</v>
      </c>
      <c r="Q36" s="11">
        <f t="shared" si="7"/>
        <v>63.0185753864501</v>
      </c>
      <c r="R36" s="43"/>
      <c r="S36" s="15">
        <f t="shared" si="9"/>
        <v>204.1875</v>
      </c>
      <c r="U36" s="2">
        <f t="shared" si="10"/>
        <v>0</v>
      </c>
      <c r="V36" s="12">
        <f t="shared" si="11"/>
        <v>63.0185753864501</v>
      </c>
    </row>
    <row r="37" spans="2:22" ht="15" customHeight="1">
      <c r="B37" s="5" t="s">
        <v>30</v>
      </c>
      <c r="C37" s="41" t="s">
        <v>102</v>
      </c>
      <c r="D37" s="23">
        <f>D5/D6*(D8/20)^2/D7^2</f>
        <v>0.15111111111111108</v>
      </c>
      <c r="E37" s="24" t="s">
        <v>29</v>
      </c>
      <c r="G37" s="14">
        <v>170</v>
      </c>
      <c r="H37" s="14">
        <f t="shared" si="8"/>
        <v>2550</v>
      </c>
      <c r="I37" s="36">
        <f t="shared" si="0"/>
        <v>18263.02971979499</v>
      </c>
      <c r="J37" s="15">
        <f t="shared" si="1"/>
        <v>2.2748373107045916</v>
      </c>
      <c r="K37" s="16">
        <f t="shared" si="2"/>
        <v>1.1986390595303595</v>
      </c>
      <c r="L37" s="15">
        <f t="shared" si="3"/>
        <v>0.65025</v>
      </c>
      <c r="M37" s="11">
        <f t="shared" si="4"/>
        <v>54.249024744344254</v>
      </c>
      <c r="N37" s="4"/>
      <c r="O37" s="15">
        <f t="shared" si="5"/>
        <v>0.33972945887111833</v>
      </c>
      <c r="P37" s="16">
        <f t="shared" si="6"/>
        <v>0.27178356709689466</v>
      </c>
      <c r="Q37" s="11">
        <f t="shared" si="7"/>
        <v>64.47556021479097</v>
      </c>
      <c r="R37" s="43"/>
      <c r="S37" s="15">
        <f t="shared" si="9"/>
        <v>216.75</v>
      </c>
      <c r="U37" s="2">
        <f t="shared" si="10"/>
        <v>0</v>
      </c>
      <c r="V37" s="12">
        <f t="shared" si="11"/>
        <v>64.47556021479097</v>
      </c>
    </row>
    <row r="38" spans="2:22" ht="15" customHeight="1">
      <c r="B38" s="5" t="s">
        <v>31</v>
      </c>
      <c r="C38" s="41" t="s">
        <v>91</v>
      </c>
      <c r="D38" s="23">
        <f>D37/D15</f>
        <v>5.037037037037036</v>
      </c>
      <c r="E38" s="22"/>
      <c r="G38" s="14">
        <v>175</v>
      </c>
      <c r="H38" s="14">
        <f t="shared" si="8"/>
        <v>2625</v>
      </c>
      <c r="I38" s="36">
        <f t="shared" si="0"/>
        <v>18800.177652730137</v>
      </c>
      <c r="J38" s="15">
        <f t="shared" si="1"/>
        <v>2.322372526008587</v>
      </c>
      <c r="K38" s="16">
        <f t="shared" si="2"/>
        <v>1.2236859345303595</v>
      </c>
      <c r="L38" s="15">
        <f t="shared" si="3"/>
        <v>0.669375</v>
      </c>
      <c r="M38" s="11">
        <f t="shared" si="4"/>
        <v>54.701535836227514</v>
      </c>
      <c r="N38" s="4"/>
      <c r="O38" s="15">
        <f t="shared" si="5"/>
        <v>0.34743555420868294</v>
      </c>
      <c r="P38" s="16">
        <f t="shared" si="6"/>
        <v>0.27794844336694635</v>
      </c>
      <c r="Q38" s="11">
        <f t="shared" si="7"/>
        <v>65.9380616287368</v>
      </c>
      <c r="R38" s="43"/>
      <c r="S38" s="15">
        <f t="shared" si="9"/>
        <v>229.6875</v>
      </c>
      <c r="U38" s="2">
        <f t="shared" si="10"/>
        <v>0</v>
      </c>
      <c r="V38" s="12">
        <f t="shared" si="11"/>
        <v>65.9380616287368</v>
      </c>
    </row>
    <row r="39" spans="7:22" ht="15" customHeight="1">
      <c r="G39" s="14">
        <v>180</v>
      </c>
      <c r="H39" s="14">
        <f t="shared" si="8"/>
        <v>2700</v>
      </c>
      <c r="I39" s="36">
        <f t="shared" si="0"/>
        <v>19337.325585665283</v>
      </c>
      <c r="J39" s="15">
        <f t="shared" si="1"/>
        <v>2.369907741312582</v>
      </c>
      <c r="K39" s="16">
        <f t="shared" si="2"/>
        <v>1.2487328095303594</v>
      </c>
      <c r="L39" s="15">
        <f t="shared" si="3"/>
        <v>0.6885000000000001</v>
      </c>
      <c r="M39" s="11">
        <f t="shared" si="4"/>
        <v>55.13589414367519</v>
      </c>
      <c r="N39" s="4"/>
      <c r="O39" s="15">
        <f t="shared" si="5"/>
        <v>0.3551710497947974</v>
      </c>
      <c r="P39" s="16">
        <f t="shared" si="6"/>
        <v>0.28413683983583793</v>
      </c>
      <c r="Q39" s="11">
        <f t="shared" si="7"/>
        <v>67.40614276927452</v>
      </c>
      <c r="R39" s="43"/>
      <c r="S39" s="15">
        <f t="shared" si="9"/>
        <v>243</v>
      </c>
      <c r="U39" s="2">
        <f t="shared" si="10"/>
        <v>0</v>
      </c>
      <c r="V39" s="12">
        <f t="shared" si="11"/>
        <v>67.40614276927452</v>
      </c>
    </row>
    <row r="40" spans="2:22" ht="15" customHeight="1" thickBot="1">
      <c r="B40" s="27" t="s">
        <v>94</v>
      </c>
      <c r="C40" s="27" t="s">
        <v>105</v>
      </c>
      <c r="D40" s="27"/>
      <c r="E40" s="27"/>
      <c r="G40" s="14">
        <v>185</v>
      </c>
      <c r="H40" s="14">
        <f t="shared" si="8"/>
        <v>2775</v>
      </c>
      <c r="I40" s="36">
        <f t="shared" si="0"/>
        <v>19874.47351860043</v>
      </c>
      <c r="J40" s="15">
        <f t="shared" si="1"/>
        <v>2.4174429566165774</v>
      </c>
      <c r="K40" s="16">
        <f t="shared" si="2"/>
        <v>1.2737796845303595</v>
      </c>
      <c r="L40" s="15">
        <f t="shared" si="3"/>
        <v>0.707625</v>
      </c>
      <c r="M40" s="11">
        <f t="shared" si="4"/>
        <v>55.553170504591634</v>
      </c>
      <c r="N40" s="4"/>
      <c r="O40" s="15">
        <f t="shared" si="5"/>
        <v>0.3629362847223125</v>
      </c>
      <c r="P40" s="16">
        <f t="shared" si="6"/>
        <v>0.29034902777785</v>
      </c>
      <c r="Q40" s="11">
        <f t="shared" si="7"/>
        <v>68.87986799114567</v>
      </c>
      <c r="R40" s="43"/>
      <c r="S40" s="15">
        <f t="shared" si="9"/>
        <v>256.6875</v>
      </c>
      <c r="U40" s="2">
        <f t="shared" si="10"/>
        <v>0</v>
      </c>
      <c r="V40" s="12">
        <f t="shared" si="11"/>
        <v>68.87986799114567</v>
      </c>
    </row>
    <row r="41" spans="2:22" ht="15" customHeight="1" thickBot="1">
      <c r="B41" s="5" t="s">
        <v>36</v>
      </c>
      <c r="C41" s="41" t="s">
        <v>96</v>
      </c>
      <c r="D41" s="6">
        <v>29.37</v>
      </c>
      <c r="E41" s="7" t="s">
        <v>29</v>
      </c>
      <c r="G41" s="14">
        <v>190</v>
      </c>
      <c r="H41" s="14">
        <f t="shared" si="8"/>
        <v>2850</v>
      </c>
      <c r="I41" s="36">
        <f t="shared" si="0"/>
        <v>20411.62145153558</v>
      </c>
      <c r="J41" s="15">
        <f t="shared" si="1"/>
        <v>2.464978171920573</v>
      </c>
      <c r="K41" s="16">
        <f t="shared" si="2"/>
        <v>1.2988265595303594</v>
      </c>
      <c r="L41" s="15">
        <f t="shared" si="3"/>
        <v>0.72675</v>
      </c>
      <c r="M41" s="11">
        <f t="shared" si="4"/>
        <v>55.9543531557273</v>
      </c>
      <c r="N41" s="4"/>
      <c r="O41" s="15">
        <f t="shared" si="5"/>
        <v>0.37073160465294686</v>
      </c>
      <c r="P41" s="16">
        <f t="shared" si="6"/>
        <v>0.2965852837223575</v>
      </c>
      <c r="Q41" s="11">
        <f t="shared" si="7"/>
        <v>70.35930289576444</v>
      </c>
      <c r="R41" s="43"/>
      <c r="S41" s="15">
        <f t="shared" si="9"/>
        <v>270.75</v>
      </c>
      <c r="U41" s="2">
        <f t="shared" si="10"/>
        <v>2850</v>
      </c>
      <c r="V41" s="12">
        <f t="shared" si="11"/>
        <v>70.35930289576444</v>
      </c>
    </row>
    <row r="42" spans="2:22" ht="15" customHeight="1" thickBot="1">
      <c r="B42" s="5" t="s">
        <v>37</v>
      </c>
      <c r="C42" s="41" t="s">
        <v>97</v>
      </c>
      <c r="D42" s="6">
        <v>32.6</v>
      </c>
      <c r="E42" s="7" t="s">
        <v>4</v>
      </c>
      <c r="G42" s="14">
        <v>195</v>
      </c>
      <c r="H42" s="14">
        <f t="shared" si="8"/>
        <v>2925</v>
      </c>
      <c r="I42" s="36">
        <f t="shared" si="0"/>
        <v>20948.769384470725</v>
      </c>
      <c r="J42" s="15">
        <f t="shared" si="1"/>
        <v>2.512513387224568</v>
      </c>
      <c r="K42" s="16">
        <f t="shared" si="2"/>
        <v>1.3238734345303595</v>
      </c>
      <c r="L42" s="15">
        <f t="shared" si="3"/>
        <v>0.745875</v>
      </c>
      <c r="M42" s="11">
        <f t="shared" si="4"/>
        <v>56.34035554649505</v>
      </c>
      <c r="N42" s="4"/>
      <c r="O42" s="15">
        <f t="shared" si="5"/>
        <v>0.3785573619968316</v>
      </c>
      <c r="P42" s="16">
        <f t="shared" si="6"/>
        <v>0.3028458895974653</v>
      </c>
      <c r="Q42" s="11">
        <f t="shared" si="7"/>
        <v>71.84451436529257</v>
      </c>
      <c r="R42" s="43"/>
      <c r="S42" s="15">
        <f t="shared" si="9"/>
        <v>285.1875</v>
      </c>
      <c r="U42" s="2">
        <f t="shared" si="10"/>
        <v>0</v>
      </c>
      <c r="V42" s="12">
        <f t="shared" si="11"/>
        <v>71.84451436529257</v>
      </c>
    </row>
    <row r="43" spans="2:22" ht="15" customHeight="1">
      <c r="B43" s="21" t="s">
        <v>45</v>
      </c>
      <c r="C43" s="42" t="s">
        <v>99</v>
      </c>
      <c r="D43" s="28">
        <f>D26*(D21/100)*D7/(D8/2)*D6*D42/2</f>
        <v>4.1565</v>
      </c>
      <c r="E43" s="22" t="s">
        <v>35</v>
      </c>
      <c r="G43" s="14">
        <v>200</v>
      </c>
      <c r="H43" s="14">
        <f t="shared" si="8"/>
        <v>3000</v>
      </c>
      <c r="I43" s="36">
        <f t="shared" si="0"/>
        <v>21485.91731740587</v>
      </c>
      <c r="J43" s="15">
        <f t="shared" si="1"/>
        <v>2.560048602528563</v>
      </c>
      <c r="K43" s="16">
        <f t="shared" si="2"/>
        <v>1.3489203095303595</v>
      </c>
      <c r="L43" s="15">
        <f t="shared" si="3"/>
        <v>0.765</v>
      </c>
      <c r="M43" s="11">
        <f t="shared" si="4"/>
        <v>56.71202328226066</v>
      </c>
      <c r="N43" s="4"/>
      <c r="O43" s="15">
        <f t="shared" si="5"/>
        <v>0.38641391609841286</v>
      </c>
      <c r="P43" s="16">
        <f t="shared" si="6"/>
        <v>0.3091311328787303</v>
      </c>
      <c r="Q43" s="11">
        <f t="shared" si="7"/>
        <v>73.33557059792099</v>
      </c>
      <c r="R43" s="43"/>
      <c r="S43" s="15">
        <f t="shared" si="9"/>
        <v>300</v>
      </c>
      <c r="U43" s="2">
        <f t="shared" si="10"/>
        <v>0</v>
      </c>
      <c r="V43" s="12">
        <f t="shared" si="11"/>
        <v>73.33557059792099</v>
      </c>
    </row>
    <row r="44" spans="2:22" ht="15" customHeight="1">
      <c r="B44" s="21" t="s">
        <v>46</v>
      </c>
      <c r="C44" s="42" t="s">
        <v>100</v>
      </c>
      <c r="D44" s="26">
        <f>DEGREES(D43/1000/(D41/1000/100/100))</f>
        <v>81086.11084308026</v>
      </c>
      <c r="E44" s="22" t="s">
        <v>47</v>
      </c>
      <c r="G44" s="14">
        <v>205</v>
      </c>
      <c r="H44" s="14">
        <f t="shared" si="8"/>
        <v>3075</v>
      </c>
      <c r="I44" s="36">
        <f t="shared" si="0"/>
        <v>22023.06525034102</v>
      </c>
      <c r="J44" s="15">
        <f t="shared" si="1"/>
        <v>2.607583817832559</v>
      </c>
      <c r="K44" s="16">
        <f t="shared" si="2"/>
        <v>1.3739671845303596</v>
      </c>
      <c r="L44" s="15">
        <f t="shared" si="3"/>
        <v>0.7841250000000001</v>
      </c>
      <c r="M44" s="11">
        <f t="shared" si="4"/>
        <v>57.07014030819262</v>
      </c>
      <c r="N44" s="4"/>
      <c r="O44" s="15">
        <f t="shared" si="5"/>
        <v>0.3943016334289942</v>
      </c>
      <c r="P44" s="16">
        <f t="shared" si="6"/>
        <v>0.31544130674319537</v>
      </c>
      <c r="Q44" s="11">
        <f t="shared" si="7"/>
        <v>74.83254114441131</v>
      </c>
      <c r="R44" s="43"/>
      <c r="S44" s="15">
        <f t="shared" si="9"/>
        <v>315.1875</v>
      </c>
      <c r="U44" s="2">
        <f t="shared" si="10"/>
        <v>0</v>
      </c>
      <c r="V44" s="12">
        <f t="shared" si="11"/>
        <v>74.83254114441131</v>
      </c>
    </row>
    <row r="45" spans="2:22" ht="15" customHeight="1">
      <c r="B45" s="5" t="s">
        <v>49</v>
      </c>
      <c r="C45" s="41" t="s">
        <v>101</v>
      </c>
      <c r="D45" s="29">
        <f>D26*D25*D13*1000/D44*(1+1/D47)</f>
        <v>0.0061168879795055996</v>
      </c>
      <c r="E45" s="24" t="s">
        <v>48</v>
      </c>
      <c r="G45" s="14">
        <v>210</v>
      </c>
      <c r="H45" s="14">
        <f t="shared" si="8"/>
        <v>3150</v>
      </c>
      <c r="I45" s="36">
        <f t="shared" si="0"/>
        <v>22560.213183276162</v>
      </c>
      <c r="J45" s="15">
        <f t="shared" si="1"/>
        <v>2.655119033136554</v>
      </c>
      <c r="K45" s="16">
        <f t="shared" si="2"/>
        <v>1.3990140595303595</v>
      </c>
      <c r="L45" s="15">
        <f t="shared" si="3"/>
        <v>0.80325</v>
      </c>
      <c r="M45" s="11">
        <f t="shared" si="4"/>
        <v>57.41543442884671</v>
      </c>
      <c r="N45" s="4"/>
      <c r="O45" s="15">
        <f t="shared" si="5"/>
        <v>0.40222088778620463</v>
      </c>
      <c r="P45" s="16">
        <f t="shared" si="6"/>
        <v>0.3217767102289637</v>
      </c>
      <c r="Q45" s="11">
        <f t="shared" si="7"/>
        <v>76.3354969459518</v>
      </c>
      <c r="R45" s="43"/>
      <c r="S45" s="15">
        <f t="shared" si="9"/>
        <v>330.75</v>
      </c>
      <c r="U45" s="2">
        <f t="shared" si="10"/>
        <v>0</v>
      </c>
      <c r="V45" s="12">
        <f t="shared" si="11"/>
        <v>76.3354969459518</v>
      </c>
    </row>
    <row r="46" spans="2:22" ht="15" customHeight="1">
      <c r="B46" s="21" t="s">
        <v>30</v>
      </c>
      <c r="C46" s="41" t="s">
        <v>102</v>
      </c>
      <c r="D46" s="23">
        <f>D41/(D42/D8*D7)^2/D6</f>
        <v>0.0982598767987755</v>
      </c>
      <c r="E46" s="24" t="s">
        <v>29</v>
      </c>
      <c r="G46" s="14">
        <v>215</v>
      </c>
      <c r="H46" s="14">
        <f t="shared" si="8"/>
        <v>3225</v>
      </c>
      <c r="I46" s="36">
        <f t="shared" si="0"/>
        <v>23097.361116211312</v>
      </c>
      <c r="J46" s="15">
        <f t="shared" si="1"/>
        <v>2.7026542484405494</v>
      </c>
      <c r="K46" s="16">
        <f t="shared" si="2"/>
        <v>1.4240609345303596</v>
      </c>
      <c r="L46" s="15">
        <f t="shared" si="3"/>
        <v>0.8223750000000001</v>
      </c>
      <c r="M46" s="11">
        <f t="shared" si="4"/>
        <v>57.74858224526823</v>
      </c>
      <c r="N46" s="4"/>
      <c r="O46" s="15">
        <f t="shared" si="5"/>
        <v>0.41017206050070365</v>
      </c>
      <c r="P46" s="16">
        <f t="shared" si="6"/>
        <v>0.3281376484005629</v>
      </c>
      <c r="Q46" s="11">
        <f t="shared" si="7"/>
        <v>77.84451037338722</v>
      </c>
      <c r="R46" s="43"/>
      <c r="S46" s="15">
        <f t="shared" si="9"/>
        <v>346.6875</v>
      </c>
      <c r="U46" s="2">
        <f t="shared" si="10"/>
        <v>0</v>
      </c>
      <c r="V46" s="12">
        <f t="shared" si="11"/>
        <v>77.84451037338722</v>
      </c>
    </row>
    <row r="47" spans="2:22" ht="15" customHeight="1">
      <c r="B47" s="5" t="s">
        <v>31</v>
      </c>
      <c r="C47" s="41" t="s">
        <v>91</v>
      </c>
      <c r="D47" s="23">
        <f>D46/D15</f>
        <v>3.2753292266258502</v>
      </c>
      <c r="E47" s="22"/>
      <c r="G47" s="14">
        <v>220</v>
      </c>
      <c r="H47" s="14">
        <f t="shared" si="8"/>
        <v>3300</v>
      </c>
      <c r="I47" s="36">
        <f t="shared" si="0"/>
        <v>23634.509049146458</v>
      </c>
      <c r="J47" s="15">
        <f t="shared" si="1"/>
        <v>2.7501894637445448</v>
      </c>
      <c r="K47" s="16">
        <f t="shared" si="2"/>
        <v>1.4491078095303596</v>
      </c>
      <c r="L47" s="15">
        <f t="shared" si="3"/>
        <v>0.8414999999999999</v>
      </c>
      <c r="M47" s="11">
        <f t="shared" si="4"/>
        <v>58.070213580086985</v>
      </c>
      <c r="N47" s="4"/>
      <c r="O47" s="15">
        <f t="shared" si="5"/>
        <v>0.4181555406504453</v>
      </c>
      <c r="P47" s="16">
        <f t="shared" si="6"/>
        <v>0.33452443252035624</v>
      </c>
      <c r="Q47" s="11">
        <f t="shared" si="7"/>
        <v>79.35965526788264</v>
      </c>
      <c r="R47" s="43"/>
      <c r="S47" s="15">
        <f t="shared" si="9"/>
        <v>363</v>
      </c>
      <c r="U47" s="2">
        <f t="shared" si="10"/>
        <v>0</v>
      </c>
      <c r="V47" s="12">
        <f t="shared" si="11"/>
        <v>79.35965526788264</v>
      </c>
    </row>
    <row r="48" spans="7:22" ht="15" customHeight="1">
      <c r="G48" s="14">
        <v>225</v>
      </c>
      <c r="H48" s="14">
        <f t="shared" si="8"/>
        <v>3375</v>
      </c>
      <c r="I48" s="36">
        <f t="shared" si="0"/>
        <v>24171.656982081604</v>
      </c>
      <c r="J48" s="15">
        <f t="shared" si="1"/>
        <v>2.7977246790485397</v>
      </c>
      <c r="K48" s="16">
        <f t="shared" si="2"/>
        <v>1.4741546845303595</v>
      </c>
      <c r="L48" s="15">
        <f t="shared" si="3"/>
        <v>0.860625</v>
      </c>
      <c r="M48" s="11">
        <f t="shared" si="4"/>
        <v>58.38091545150029</v>
      </c>
      <c r="N48" s="4"/>
      <c r="O48" s="15">
        <f t="shared" si="5"/>
        <v>0.42617172528284286</v>
      </c>
      <c r="P48" s="16">
        <f t="shared" si="6"/>
        <v>0.3409373802262743</v>
      </c>
      <c r="Q48" s="11">
        <f t="shared" si="7"/>
        <v>80.88100698308702</v>
      </c>
      <c r="R48" s="43"/>
      <c r="S48" s="15">
        <f t="shared" si="9"/>
        <v>379.6875</v>
      </c>
      <c r="U48" s="2">
        <f t="shared" si="10"/>
        <v>0</v>
      </c>
      <c r="V48" s="12">
        <f t="shared" si="11"/>
        <v>80.88100698308702</v>
      </c>
    </row>
    <row r="49" spans="7:22" ht="15" customHeight="1">
      <c r="G49" s="14">
        <v>230</v>
      </c>
      <c r="H49" s="14">
        <f t="shared" si="8"/>
        <v>3450</v>
      </c>
      <c r="I49" s="36">
        <f t="shared" si="0"/>
        <v>24708.804915016754</v>
      </c>
      <c r="J49" s="15">
        <f t="shared" si="1"/>
        <v>2.8452598943525356</v>
      </c>
      <c r="K49" s="16">
        <f t="shared" si="2"/>
        <v>1.4992015595303598</v>
      </c>
      <c r="L49" s="15">
        <f t="shared" si="3"/>
        <v>0.87975</v>
      </c>
      <c r="M49" s="11">
        <f t="shared" si="4"/>
        <v>58.68123564890039</v>
      </c>
      <c r="N49" s="4"/>
      <c r="O49" s="15">
        <f t="shared" si="5"/>
        <v>0.4342210196451915</v>
      </c>
      <c r="P49" s="16">
        <f t="shared" si="6"/>
        <v>0.3473768157161532</v>
      </c>
      <c r="Q49" s="11">
        <f t="shared" si="7"/>
        <v>82.40864242886407</v>
      </c>
      <c r="R49" s="43"/>
      <c r="S49" s="15">
        <f t="shared" si="9"/>
        <v>396.75</v>
      </c>
      <c r="U49" s="2">
        <f t="shared" si="10"/>
        <v>0</v>
      </c>
      <c r="V49" s="12">
        <f t="shared" si="11"/>
        <v>82.40864242886407</v>
      </c>
    </row>
    <row r="50" spans="7:22" ht="15" customHeight="1">
      <c r="G50" s="14">
        <v>235</v>
      </c>
      <c r="H50" s="14">
        <f t="shared" si="8"/>
        <v>3525</v>
      </c>
      <c r="I50" s="36">
        <f t="shared" si="0"/>
        <v>25245.9528479519</v>
      </c>
      <c r="J50" s="15">
        <f t="shared" si="1"/>
        <v>2.8927951096565305</v>
      </c>
      <c r="K50" s="16">
        <f t="shared" si="2"/>
        <v>1.5242484345303595</v>
      </c>
      <c r="L50" s="15">
        <f t="shared" si="3"/>
        <v>0.898875</v>
      </c>
      <c r="M50" s="11">
        <f t="shared" si="4"/>
        <v>58.97168595596786</v>
      </c>
      <c r="N50" s="4"/>
      <c r="O50" s="15">
        <f t="shared" si="5"/>
        <v>0.4423038374237273</v>
      </c>
      <c r="P50" s="16">
        <f t="shared" si="6"/>
        <v>0.35384306993898185</v>
      </c>
      <c r="Q50" s="11">
        <f t="shared" si="7"/>
        <v>83.94264011666209</v>
      </c>
      <c r="R50" s="43"/>
      <c r="S50" s="15">
        <f t="shared" si="9"/>
        <v>414.1875</v>
      </c>
      <c r="U50" s="2">
        <f t="shared" si="10"/>
        <v>0</v>
      </c>
      <c r="V50" s="12">
        <f t="shared" si="11"/>
        <v>83.94264011666209</v>
      </c>
    </row>
    <row r="51" spans="7:22" ht="15" customHeight="1">
      <c r="G51" s="14">
        <v>240</v>
      </c>
      <c r="H51" s="14">
        <f t="shared" si="8"/>
        <v>3600</v>
      </c>
      <c r="I51" s="36">
        <f t="shared" si="0"/>
        <v>25783.100780887045</v>
      </c>
      <c r="J51" s="15">
        <f t="shared" si="1"/>
        <v>2.940330324960526</v>
      </c>
      <c r="K51" s="16">
        <f t="shared" si="2"/>
        <v>1.5492953095303597</v>
      </c>
      <c r="L51" s="15">
        <f t="shared" si="3"/>
        <v>0.918</v>
      </c>
      <c r="M51" s="11">
        <f t="shared" si="4"/>
        <v>59.25274506112556</v>
      </c>
      <c r="N51" s="4"/>
      <c r="O51" s="15">
        <f t="shared" si="5"/>
        <v>0.45042060099172554</v>
      </c>
      <c r="P51" s="16">
        <f t="shared" si="6"/>
        <v>0.36033648079338043</v>
      </c>
      <c r="Q51" s="11">
        <f t="shared" si="7"/>
        <v>85.48308020659915</v>
      </c>
      <c r="R51" s="43"/>
      <c r="S51" s="15">
        <f t="shared" si="9"/>
        <v>432</v>
      </c>
      <c r="U51" s="2">
        <f t="shared" si="10"/>
        <v>0</v>
      </c>
      <c r="V51" s="12">
        <f t="shared" si="11"/>
        <v>85.48308020659915</v>
      </c>
    </row>
    <row r="52" spans="7:22" ht="15" customHeight="1">
      <c r="G52" s="14">
        <v>245</v>
      </c>
      <c r="H52" s="14">
        <f t="shared" si="8"/>
        <v>3675</v>
      </c>
      <c r="I52" s="36">
        <f t="shared" si="0"/>
        <v>26320.24871382219</v>
      </c>
      <c r="J52" s="15">
        <f t="shared" si="1"/>
        <v>2.987865540264521</v>
      </c>
      <c r="K52" s="16">
        <f t="shared" si="2"/>
        <v>1.5743421845303593</v>
      </c>
      <c r="L52" s="15">
        <f t="shared" si="3"/>
        <v>0.937125</v>
      </c>
      <c r="M52" s="11">
        <f t="shared" si="4"/>
        <v>59.52486119017087</v>
      </c>
      <c r="N52" s="4"/>
      <c r="O52" s="15">
        <f t="shared" si="5"/>
        <v>0.45857174166705345</v>
      </c>
      <c r="P52" s="16">
        <f t="shared" si="6"/>
        <v>0.36685739333364276</v>
      </c>
      <c r="Q52" s="11">
        <f t="shared" si="7"/>
        <v>87.03004455634284</v>
      </c>
      <c r="R52" s="43"/>
      <c r="S52" s="15">
        <f t="shared" si="9"/>
        <v>450.1875</v>
      </c>
      <c r="U52" s="2">
        <f t="shared" si="10"/>
        <v>0</v>
      </c>
      <c r="V52" s="12">
        <f t="shared" si="11"/>
        <v>87.03004455634284</v>
      </c>
    </row>
    <row r="53" spans="7:22" ht="15" customHeight="1">
      <c r="G53" s="14">
        <v>250</v>
      </c>
      <c r="H53" s="14">
        <f t="shared" si="8"/>
        <v>3750</v>
      </c>
      <c r="I53" s="36">
        <f t="shared" si="0"/>
        <v>26857.396646757337</v>
      </c>
      <c r="J53" s="15">
        <f t="shared" si="1"/>
        <v>3.0354007555685163</v>
      </c>
      <c r="K53" s="16">
        <f t="shared" si="2"/>
        <v>1.5993890595303595</v>
      </c>
      <c r="L53" s="15">
        <f t="shared" si="3"/>
        <v>0.95625</v>
      </c>
      <c r="M53" s="11">
        <f t="shared" si="4"/>
        <v>59.788454491541344</v>
      </c>
      <c r="N53" s="4"/>
      <c r="O53" s="15">
        <f t="shared" si="5"/>
        <v>0.46675769997962496</v>
      </c>
      <c r="P53" s="16">
        <f t="shared" si="6"/>
        <v>0.37340615998369997</v>
      </c>
      <c r="Q53" s="11">
        <f t="shared" si="7"/>
        <v>88.58361677186922</v>
      </c>
      <c r="R53" s="43"/>
      <c r="S53" s="15">
        <f t="shared" si="9"/>
        <v>468.75</v>
      </c>
      <c r="U53" s="2">
        <f t="shared" si="10"/>
        <v>0</v>
      </c>
      <c r="V53" s="12">
        <f t="shared" si="11"/>
        <v>88.58361677186922</v>
      </c>
    </row>
    <row r="54" spans="7:22" ht="15" customHeight="1">
      <c r="G54" s="14">
        <v>255</v>
      </c>
      <c r="H54" s="14">
        <f t="shared" si="8"/>
        <v>3825</v>
      </c>
      <c r="I54" s="36">
        <f t="shared" si="0"/>
        <v>27394.544579692487</v>
      </c>
      <c r="J54" s="15">
        <f t="shared" si="1"/>
        <v>3.0829359708725117</v>
      </c>
      <c r="K54" s="16">
        <f t="shared" si="2"/>
        <v>1.6244359345303596</v>
      </c>
      <c r="L54" s="15">
        <f t="shared" si="3"/>
        <v>0.9753750000000001</v>
      </c>
      <c r="M54" s="11">
        <f t="shared" si="4"/>
        <v>60.04391920091269</v>
      </c>
      <c r="N54" s="4"/>
      <c r="O54" s="15">
        <f t="shared" si="5"/>
        <v>0.47497892594922764</v>
      </c>
      <c r="P54" s="16">
        <f t="shared" si="6"/>
        <v>0.3799831407593821</v>
      </c>
      <c r="Q54" s="11">
        <f t="shared" si="7"/>
        <v>90.14388226019004</v>
      </c>
      <c r="R54" s="43"/>
      <c r="S54" s="15">
        <f t="shared" si="9"/>
        <v>487.6875</v>
      </c>
      <c r="U54" s="2">
        <f t="shared" si="10"/>
        <v>0</v>
      </c>
      <c r="V54" s="12">
        <f t="shared" si="11"/>
        <v>90.14388226019004</v>
      </c>
    </row>
    <row r="55" spans="7:22" ht="15" customHeight="1">
      <c r="G55" s="14">
        <v>260</v>
      </c>
      <c r="H55" s="14">
        <f t="shared" si="8"/>
        <v>3900</v>
      </c>
      <c r="I55" s="36">
        <f t="shared" si="0"/>
        <v>27931.692512627633</v>
      </c>
      <c r="J55" s="15">
        <f t="shared" si="1"/>
        <v>3.130471186176507</v>
      </c>
      <c r="K55" s="16">
        <f t="shared" si="2"/>
        <v>1.6494828095303595</v>
      </c>
      <c r="L55" s="15">
        <f t="shared" si="3"/>
        <v>0.9944999999999999</v>
      </c>
      <c r="M55" s="11">
        <f t="shared" si="4"/>
        <v>60.29162560858418</v>
      </c>
      <c r="N55" s="4"/>
      <c r="O55" s="15">
        <f t="shared" si="5"/>
        <v>0.48323587937421475</v>
      </c>
      <c r="P55" s="16">
        <f t="shared" si="6"/>
        <v>0.3865887034993718</v>
      </c>
      <c r="Q55" s="11">
        <f t="shared" si="7"/>
        <v>91.71092828414243</v>
      </c>
      <c r="R55" s="43"/>
      <c r="S55" s="15">
        <f t="shared" si="9"/>
        <v>507</v>
      </c>
      <c r="U55" s="2">
        <f t="shared" si="10"/>
        <v>0</v>
      </c>
      <c r="V55" s="12">
        <f t="shared" si="11"/>
        <v>91.71092828414243</v>
      </c>
    </row>
    <row r="56" spans="7:22" ht="15" customHeight="1">
      <c r="G56" s="14">
        <v>265</v>
      </c>
      <c r="H56" s="14">
        <f t="shared" si="8"/>
        <v>3975</v>
      </c>
      <c r="I56" s="36">
        <f t="shared" si="0"/>
        <v>28468.84044556278</v>
      </c>
      <c r="J56" s="15">
        <f t="shared" si="1"/>
        <v>3.178006401480502</v>
      </c>
      <c r="K56" s="16">
        <f t="shared" si="2"/>
        <v>1.6745296845303594</v>
      </c>
      <c r="L56" s="15">
        <f t="shared" si="3"/>
        <v>1.013625</v>
      </c>
      <c r="M56" s="11">
        <f t="shared" si="4"/>
        <v>60.53192185030046</v>
      </c>
      <c r="N56" s="4"/>
      <c r="O56" s="15">
        <f t="shared" si="5"/>
        <v>0.4915290301315897</v>
      </c>
      <c r="P56" s="16">
        <f t="shared" si="6"/>
        <v>0.3932232241052718</v>
      </c>
      <c r="Q56" s="11">
        <f t="shared" si="7"/>
        <v>93.28484401934014</v>
      </c>
      <c r="R56" s="43"/>
      <c r="S56" s="15">
        <f t="shared" si="9"/>
        <v>526.6875</v>
      </c>
      <c r="U56" s="2">
        <f t="shared" si="10"/>
        <v>0</v>
      </c>
      <c r="V56" s="12">
        <f t="shared" si="11"/>
        <v>93.28484401934014</v>
      </c>
    </row>
    <row r="57" spans="7:22" ht="15" customHeight="1">
      <c r="G57" s="14">
        <v>270</v>
      </c>
      <c r="H57" s="14">
        <f t="shared" si="8"/>
        <v>4050</v>
      </c>
      <c r="I57" s="36">
        <f t="shared" si="0"/>
        <v>29005.98837849793</v>
      </c>
      <c r="J57" s="15">
        <f t="shared" si="1"/>
        <v>3.225541616784498</v>
      </c>
      <c r="K57" s="16">
        <f t="shared" si="2"/>
        <v>1.6995765595303598</v>
      </c>
      <c r="L57" s="15">
        <f t="shared" si="3"/>
        <v>1.03275</v>
      </c>
      <c r="M57" s="11">
        <f t="shared" si="4"/>
        <v>60.765135539723936</v>
      </c>
      <c r="N57" s="4"/>
      <c r="O57" s="15">
        <f t="shared" si="5"/>
        <v>0.49985885848903344</v>
      </c>
      <c r="P57" s="16">
        <f t="shared" si="6"/>
        <v>0.39988708679122675</v>
      </c>
      <c r="Q57" s="11">
        <f t="shared" si="7"/>
        <v>94.86572061339199</v>
      </c>
      <c r="R57" s="43"/>
      <c r="S57" s="15">
        <f t="shared" si="9"/>
        <v>546.75</v>
      </c>
      <c r="U57" s="2">
        <f t="shared" si="10"/>
        <v>0</v>
      </c>
      <c r="V57" s="12">
        <f t="shared" si="11"/>
        <v>94.86572061339199</v>
      </c>
    </row>
    <row r="58" spans="7:22" ht="15" customHeight="1">
      <c r="G58" s="14">
        <v>275</v>
      </c>
      <c r="H58" s="14">
        <f t="shared" si="8"/>
        <v>4125</v>
      </c>
      <c r="I58" s="36">
        <f t="shared" si="0"/>
        <v>29543.13631143307</v>
      </c>
      <c r="J58" s="15">
        <f t="shared" si="1"/>
        <v>3.273076832088493</v>
      </c>
      <c r="K58" s="16">
        <f t="shared" si="2"/>
        <v>1.7246234345303595</v>
      </c>
      <c r="L58" s="15">
        <f t="shared" si="3"/>
        <v>1.0518750000000001</v>
      </c>
      <c r="M58" s="11">
        <f t="shared" si="4"/>
        <v>60.991575258655885</v>
      </c>
      <c r="N58" s="4"/>
      <c r="O58" s="15">
        <f t="shared" si="5"/>
        <v>0.5082258554294655</v>
      </c>
      <c r="P58" s="16">
        <f t="shared" si="6"/>
        <v>0.4065806843435724</v>
      </c>
      <c r="Q58" s="11">
        <f t="shared" si="7"/>
        <v>96.45365124749827</v>
      </c>
      <c r="R58" s="43"/>
      <c r="S58" s="15">
        <f t="shared" si="9"/>
        <v>567.1875</v>
      </c>
      <c r="U58" s="2">
        <f t="shared" si="10"/>
        <v>0</v>
      </c>
      <c r="V58" s="12">
        <f t="shared" si="11"/>
        <v>96.45365124749827</v>
      </c>
    </row>
    <row r="59" spans="7:22" ht="15" customHeight="1">
      <c r="G59" s="14">
        <v>280</v>
      </c>
      <c r="H59" s="14">
        <f t="shared" si="8"/>
        <v>4200</v>
      </c>
      <c r="I59" s="36">
        <f t="shared" si="0"/>
        <v>30080.28424436822</v>
      </c>
      <c r="J59" s="15">
        <f t="shared" si="1"/>
        <v>3.3206120473924883</v>
      </c>
      <c r="K59" s="16">
        <f t="shared" si="2"/>
        <v>1.7496703095303596</v>
      </c>
      <c r="L59" s="15">
        <f t="shared" si="3"/>
        <v>1.0710000000000002</v>
      </c>
      <c r="M59" s="11">
        <f t="shared" si="4"/>
        <v>61.21153191926051</v>
      </c>
      <c r="N59" s="4"/>
      <c r="O59" s="15">
        <f t="shared" si="5"/>
        <v>0.5166305229887543</v>
      </c>
      <c r="P59" s="16">
        <f t="shared" si="6"/>
        <v>0.4133044183910035</v>
      </c>
      <c r="Q59" s="11">
        <f t="shared" si="7"/>
        <v>98.04873120054351</v>
      </c>
      <c r="R59" s="43"/>
      <c r="S59" s="15">
        <f t="shared" si="9"/>
        <v>588</v>
      </c>
      <c r="U59" s="2">
        <f t="shared" si="10"/>
        <v>0</v>
      </c>
      <c r="V59" s="12">
        <f t="shared" si="11"/>
        <v>98.04873120054351</v>
      </c>
    </row>
    <row r="60" spans="7:22" ht="15" customHeight="1">
      <c r="G60" s="14">
        <v>285</v>
      </c>
      <c r="H60" s="14">
        <f t="shared" si="8"/>
        <v>4275</v>
      </c>
      <c r="I60" s="36">
        <f t="shared" si="0"/>
        <v>30617.432177303366</v>
      </c>
      <c r="J60" s="15">
        <f t="shared" si="1"/>
        <v>3.3681472626964832</v>
      </c>
      <c r="K60" s="16">
        <f t="shared" si="2"/>
        <v>1.7747171845303595</v>
      </c>
      <c r="L60" s="15">
        <f t="shared" si="3"/>
        <v>1.090125</v>
      </c>
      <c r="M60" s="11">
        <f t="shared" si="4"/>
        <v>61.42528001093751</v>
      </c>
      <c r="N60" s="4"/>
      <c r="O60" s="15">
        <f t="shared" si="5"/>
        <v>0.5250733746072384</v>
      </c>
      <c r="P60" s="16">
        <f t="shared" si="6"/>
        <v>0.4200586996857907</v>
      </c>
      <c r="Q60" s="11">
        <f t="shared" si="7"/>
        <v>99.65105791580969</v>
      </c>
      <c r="R60" s="43"/>
      <c r="S60" s="15">
        <f t="shared" si="9"/>
        <v>609.1875</v>
      </c>
      <c r="U60" s="2">
        <f t="shared" si="10"/>
        <v>0</v>
      </c>
      <c r="V60" s="12">
        <f t="shared" si="11"/>
        <v>99.65105791580969</v>
      </c>
    </row>
    <row r="61" spans="7:22" ht="15" customHeight="1">
      <c r="G61" s="14">
        <v>290</v>
      </c>
      <c r="H61" s="14">
        <f t="shared" si="8"/>
        <v>4350</v>
      </c>
      <c r="I61" s="36">
        <f t="shared" si="0"/>
        <v>31154.58011023851</v>
      </c>
      <c r="J61" s="15">
        <f t="shared" si="1"/>
        <v>3.415682478000478</v>
      </c>
      <c r="K61" s="16">
        <f t="shared" si="2"/>
        <v>1.7997640595303592</v>
      </c>
      <c r="L61" s="15">
        <f t="shared" si="3"/>
        <v>1.1092499999999998</v>
      </c>
      <c r="M61" s="11">
        <f t="shared" si="4"/>
        <v>61.63307874308002</v>
      </c>
      <c r="N61" s="4"/>
      <c r="O61" s="15">
        <f t="shared" si="5"/>
        <v>0.5335549354957527</v>
      </c>
      <c r="P61" s="16">
        <f t="shared" si="6"/>
        <v>0.4268439483966022</v>
      </c>
      <c r="Q61" s="11">
        <f t="shared" si="7"/>
        <v>101.26073107044265</v>
      </c>
      <c r="R61" s="43"/>
      <c r="S61" s="15">
        <f t="shared" si="9"/>
        <v>630.75</v>
      </c>
      <c r="U61" s="2">
        <f t="shared" si="10"/>
        <v>0</v>
      </c>
      <c r="V61" s="12">
        <f t="shared" si="11"/>
        <v>101.26073107044265</v>
      </c>
    </row>
    <row r="62" spans="7:22" ht="15" customHeight="1">
      <c r="G62" s="14">
        <v>295</v>
      </c>
      <c r="H62" s="14">
        <f t="shared" si="8"/>
        <v>0</v>
      </c>
      <c r="I62" s="36">
        <f t="shared" si="0"/>
        <v>0</v>
      </c>
      <c r="J62" s="15">
        <f t="shared" si="1"/>
        <v>0.6586399903687518</v>
      </c>
      <c r="K62" s="16">
        <f t="shared" si="2"/>
        <v>0.3470453095303595</v>
      </c>
      <c r="L62" s="15">
        <f t="shared" si="3"/>
        <v>0</v>
      </c>
      <c r="M62" s="11">
        <f t="shared" si="4"/>
        <v>0</v>
      </c>
      <c r="N62" s="4"/>
      <c r="O62" s="15">
        <f t="shared" si="5"/>
        <v>0.09315461455271873</v>
      </c>
      <c r="P62" s="16">
        <f t="shared" si="6"/>
        <v>0.07452369164217498</v>
      </c>
      <c r="Q62" s="11">
        <f t="shared" si="7"/>
        <v>17.67934985631616</v>
      </c>
      <c r="R62" s="43"/>
      <c r="S62" s="15">
        <f t="shared" si="9"/>
        <v>641.625</v>
      </c>
      <c r="U62" s="2">
        <f t="shared" si="10"/>
        <v>0</v>
      </c>
      <c r="V62" s="12">
        <f t="shared" si="11"/>
        <v>101.26073107044265</v>
      </c>
    </row>
    <row r="63" spans="7:22" ht="15" customHeight="1">
      <c r="G63" s="14">
        <v>300</v>
      </c>
      <c r="H63" s="14">
        <f t="shared" si="8"/>
        <v>0</v>
      </c>
      <c r="I63" s="36">
        <f t="shared" si="0"/>
        <v>0</v>
      </c>
      <c r="J63" s="15">
        <f t="shared" si="1"/>
        <v>0.6586399903687518</v>
      </c>
      <c r="K63" s="16">
        <f t="shared" si="2"/>
        <v>0.3470453095303595</v>
      </c>
      <c r="L63" s="15">
        <f t="shared" si="3"/>
        <v>0</v>
      </c>
      <c r="M63" s="11">
        <f t="shared" si="4"/>
        <v>0</v>
      </c>
      <c r="N63" s="4"/>
      <c r="O63" s="15">
        <f t="shared" si="5"/>
        <v>0.09315461455271873</v>
      </c>
      <c r="P63" s="16">
        <f t="shared" si="6"/>
        <v>0.07452369164217498</v>
      </c>
      <c r="Q63" s="11">
        <f t="shared" si="7"/>
        <v>17.67934985631616</v>
      </c>
      <c r="R63" s="43"/>
      <c r="S63" s="15">
        <f t="shared" si="9"/>
        <v>641.625</v>
      </c>
      <c r="U63" s="2">
        <f t="shared" si="10"/>
        <v>0</v>
      </c>
      <c r="V63" s="12">
        <f t="shared" si="11"/>
        <v>101.26073107044265</v>
      </c>
    </row>
    <row r="64" spans="7:22" ht="15" customHeight="1">
      <c r="G64" s="14">
        <v>305</v>
      </c>
      <c r="H64" s="14">
        <f t="shared" si="8"/>
        <v>0</v>
      </c>
      <c r="I64" s="36">
        <f t="shared" si="0"/>
        <v>0</v>
      </c>
      <c r="J64" s="15">
        <f t="shared" si="1"/>
        <v>0.6586399903687518</v>
      </c>
      <c r="K64" s="16">
        <f t="shared" si="2"/>
        <v>0.3470453095303595</v>
      </c>
      <c r="L64" s="15">
        <f t="shared" si="3"/>
        <v>0</v>
      </c>
      <c r="M64" s="11">
        <f t="shared" si="4"/>
        <v>0</v>
      </c>
      <c r="N64" s="4"/>
      <c r="O64" s="15">
        <f t="shared" si="5"/>
        <v>0.09315461455271873</v>
      </c>
      <c r="P64" s="16">
        <f t="shared" si="6"/>
        <v>0.07452369164217498</v>
      </c>
      <c r="Q64" s="11">
        <f t="shared" si="7"/>
        <v>17.67934985631616</v>
      </c>
      <c r="R64" s="43"/>
      <c r="S64" s="15">
        <f t="shared" si="9"/>
        <v>641.625</v>
      </c>
      <c r="U64" s="2">
        <f t="shared" si="10"/>
        <v>0</v>
      </c>
      <c r="V64" s="12">
        <f t="shared" si="11"/>
        <v>101.26073107044265</v>
      </c>
    </row>
    <row r="65" spans="7:22" ht="15" customHeight="1">
      <c r="G65" s="14">
        <v>310</v>
      </c>
      <c r="H65" s="14">
        <f t="shared" si="8"/>
        <v>0</v>
      </c>
      <c r="I65" s="36">
        <f t="shared" si="0"/>
        <v>0</v>
      </c>
      <c r="J65" s="15">
        <f t="shared" si="1"/>
        <v>0.6586399903687518</v>
      </c>
      <c r="K65" s="16">
        <f t="shared" si="2"/>
        <v>0.3470453095303595</v>
      </c>
      <c r="L65" s="15">
        <f t="shared" si="3"/>
        <v>0</v>
      </c>
      <c r="M65" s="11">
        <f t="shared" si="4"/>
        <v>0</v>
      </c>
      <c r="N65" s="4"/>
      <c r="O65" s="15">
        <f t="shared" si="5"/>
        <v>0.09315461455271873</v>
      </c>
      <c r="P65" s="16">
        <f t="shared" si="6"/>
        <v>0.07452369164217498</v>
      </c>
      <c r="Q65" s="11">
        <f t="shared" si="7"/>
        <v>17.67934985631616</v>
      </c>
      <c r="R65" s="43"/>
      <c r="S65" s="15">
        <f t="shared" si="9"/>
        <v>641.625</v>
      </c>
      <c r="U65" s="2">
        <f t="shared" si="10"/>
        <v>0</v>
      </c>
      <c r="V65" s="12">
        <f t="shared" si="11"/>
        <v>101.26073107044265</v>
      </c>
    </row>
    <row r="66" spans="7:22" ht="15" customHeight="1">
      <c r="G66" s="14">
        <v>315</v>
      </c>
      <c r="H66" s="14">
        <f t="shared" si="8"/>
        <v>0</v>
      </c>
      <c r="I66" s="36">
        <f t="shared" si="0"/>
        <v>0</v>
      </c>
      <c r="J66" s="15">
        <f t="shared" si="1"/>
        <v>0.6586399903687518</v>
      </c>
      <c r="K66" s="16">
        <f t="shared" si="2"/>
        <v>0.3470453095303595</v>
      </c>
      <c r="L66" s="15">
        <f t="shared" si="3"/>
        <v>0</v>
      </c>
      <c r="M66" s="11">
        <f t="shared" si="4"/>
        <v>0</v>
      </c>
      <c r="N66" s="4"/>
      <c r="O66" s="15">
        <f t="shared" si="5"/>
        <v>0.09315461455271873</v>
      </c>
      <c r="P66" s="16">
        <f t="shared" si="6"/>
        <v>0.07452369164217498</v>
      </c>
      <c r="Q66" s="11">
        <f t="shared" si="7"/>
        <v>17.67934985631616</v>
      </c>
      <c r="R66" s="43"/>
      <c r="S66" s="15">
        <f t="shared" si="9"/>
        <v>641.625</v>
      </c>
      <c r="U66" s="2">
        <f t="shared" si="10"/>
        <v>0</v>
      </c>
      <c r="V66" s="12">
        <f t="shared" si="11"/>
        <v>101.26073107044265</v>
      </c>
    </row>
    <row r="67" spans="7:22" ht="15" customHeight="1">
      <c r="G67" s="14">
        <v>320</v>
      </c>
      <c r="H67" s="14">
        <f t="shared" si="8"/>
        <v>0</v>
      </c>
      <c r="I67" s="36">
        <f aca="true" t="shared" si="12" ref="I67:I130">H67*$D$7/($D$8*PI())*60</f>
        <v>0</v>
      </c>
      <c r="J67" s="15">
        <f aca="true" t="shared" si="13" ref="J67:J130">$D$29*($D$13+$D$20)+$D$24/1000*I67</f>
        <v>0.6586399903687518</v>
      </c>
      <c r="K67" s="16">
        <f aca="true" t="shared" si="14" ref="K67:K130">J67*$D$29*$D$6</f>
        <v>0.3470453095303595</v>
      </c>
      <c r="L67" s="15">
        <f aca="true" t="shared" si="15" ref="L67:L130">($D$5/1000)*($D$9/1000)*(H67/1000)</f>
        <v>0</v>
      </c>
      <c r="M67" s="11">
        <f aca="true" t="shared" si="16" ref="M67:M130">L67/K67*100</f>
        <v>0</v>
      </c>
      <c r="N67" s="4"/>
      <c r="O67" s="15">
        <f aca="true" t="shared" si="17" ref="O67:O130">($D$18-SQRT($D$18^2-4*$D$19*K67))/(2*$D$19)</f>
        <v>0.09315461455271873</v>
      </c>
      <c r="P67" s="16">
        <f aca="true" t="shared" si="18" ref="P67:P130">O67*$D$19</f>
        <v>0.07452369164217498</v>
      </c>
      <c r="Q67" s="11">
        <f aca="true" t="shared" si="19" ref="Q67:Q130">J67/($D$18-P67)*100</f>
        <v>17.67934985631616</v>
      </c>
      <c r="R67" s="43"/>
      <c r="S67" s="15">
        <f t="shared" si="9"/>
        <v>641.625</v>
      </c>
      <c r="U67" s="2">
        <f t="shared" si="10"/>
        <v>0</v>
      </c>
      <c r="V67" s="12">
        <f t="shared" si="11"/>
        <v>101.26073107044265</v>
      </c>
    </row>
    <row r="68" spans="7:22" ht="15" customHeight="1">
      <c r="G68" s="14">
        <v>325</v>
      </c>
      <c r="H68" s="14">
        <f t="shared" si="8"/>
        <v>0</v>
      </c>
      <c r="I68" s="36">
        <f t="shared" si="12"/>
        <v>0</v>
      </c>
      <c r="J68" s="15">
        <f t="shared" si="13"/>
        <v>0.6586399903687518</v>
      </c>
      <c r="K68" s="16">
        <f t="shared" si="14"/>
        <v>0.3470453095303595</v>
      </c>
      <c r="L68" s="15">
        <f t="shared" si="15"/>
        <v>0</v>
      </c>
      <c r="M68" s="11">
        <f t="shared" si="16"/>
        <v>0</v>
      </c>
      <c r="N68" s="4"/>
      <c r="O68" s="15">
        <f t="shared" si="17"/>
        <v>0.09315461455271873</v>
      </c>
      <c r="P68" s="16">
        <f t="shared" si="18"/>
        <v>0.07452369164217498</v>
      </c>
      <c r="Q68" s="11">
        <f t="shared" si="19"/>
        <v>17.67934985631616</v>
      </c>
      <c r="R68" s="43"/>
      <c r="S68" s="15">
        <f t="shared" si="9"/>
        <v>641.625</v>
      </c>
      <c r="U68" s="2">
        <f t="shared" si="10"/>
        <v>0</v>
      </c>
      <c r="V68" s="12">
        <f t="shared" si="11"/>
        <v>101.26073107044265</v>
      </c>
    </row>
    <row r="69" spans="7:22" ht="15" customHeight="1">
      <c r="G69" s="14">
        <v>330</v>
      </c>
      <c r="H69" s="14">
        <f aca="true" t="shared" si="20" ref="H69:H132">IF(V68&lt;100,$D$9*G69/1000,0)</f>
        <v>0</v>
      </c>
      <c r="I69" s="36">
        <f t="shared" si="12"/>
        <v>0</v>
      </c>
      <c r="J69" s="15">
        <f t="shared" si="13"/>
        <v>0.6586399903687518</v>
      </c>
      <c r="K69" s="16">
        <f t="shared" si="14"/>
        <v>0.3470453095303595</v>
      </c>
      <c r="L69" s="15">
        <f t="shared" si="15"/>
        <v>0</v>
      </c>
      <c r="M69" s="11">
        <f t="shared" si="16"/>
        <v>0</v>
      </c>
      <c r="N69" s="4"/>
      <c r="O69" s="15">
        <f t="shared" si="17"/>
        <v>0.09315461455271873</v>
      </c>
      <c r="P69" s="16">
        <f t="shared" si="18"/>
        <v>0.07452369164217498</v>
      </c>
      <c r="Q69" s="11">
        <f t="shared" si="19"/>
        <v>17.67934985631616</v>
      </c>
      <c r="R69" s="43"/>
      <c r="S69" s="15">
        <f aca="true" t="shared" si="21" ref="S69:S132">S68+(H68+H69)/2*(G69-G68)/1000</f>
        <v>641.625</v>
      </c>
      <c r="U69" s="2">
        <f aca="true" t="shared" si="22" ref="U69:U132">IF(AND(Q69&gt;=70,Q68&lt;70),H69,0)</f>
        <v>0</v>
      </c>
      <c r="V69" s="12">
        <f aca="true" t="shared" si="23" ref="V69:V132">MAX(Q69,V68)</f>
        <v>101.26073107044265</v>
      </c>
    </row>
    <row r="70" spans="7:22" ht="15" customHeight="1">
      <c r="G70" s="14">
        <v>335</v>
      </c>
      <c r="H70" s="14">
        <f t="shared" si="20"/>
        <v>0</v>
      </c>
      <c r="I70" s="36">
        <f t="shared" si="12"/>
        <v>0</v>
      </c>
      <c r="J70" s="15">
        <f t="shared" si="13"/>
        <v>0.6586399903687518</v>
      </c>
      <c r="K70" s="16">
        <f t="shared" si="14"/>
        <v>0.3470453095303595</v>
      </c>
      <c r="L70" s="15">
        <f t="shared" si="15"/>
        <v>0</v>
      </c>
      <c r="M70" s="11">
        <f t="shared" si="16"/>
        <v>0</v>
      </c>
      <c r="N70" s="4"/>
      <c r="O70" s="15">
        <f t="shared" si="17"/>
        <v>0.09315461455271873</v>
      </c>
      <c r="P70" s="16">
        <f t="shared" si="18"/>
        <v>0.07452369164217498</v>
      </c>
      <c r="Q70" s="11">
        <f t="shared" si="19"/>
        <v>17.67934985631616</v>
      </c>
      <c r="R70" s="43"/>
      <c r="S70" s="15">
        <f t="shared" si="21"/>
        <v>641.625</v>
      </c>
      <c r="U70" s="2">
        <f t="shared" si="22"/>
        <v>0</v>
      </c>
      <c r="V70" s="12">
        <f t="shared" si="23"/>
        <v>101.26073107044265</v>
      </c>
    </row>
    <row r="71" spans="7:22" ht="15" customHeight="1">
      <c r="G71" s="14">
        <v>340</v>
      </c>
      <c r="H71" s="14">
        <f t="shared" si="20"/>
        <v>0</v>
      </c>
      <c r="I71" s="36">
        <f t="shared" si="12"/>
        <v>0</v>
      </c>
      <c r="J71" s="15">
        <f t="shared" si="13"/>
        <v>0.6586399903687518</v>
      </c>
      <c r="K71" s="16">
        <f t="shared" si="14"/>
        <v>0.3470453095303595</v>
      </c>
      <c r="L71" s="15">
        <f t="shared" si="15"/>
        <v>0</v>
      </c>
      <c r="M71" s="11">
        <f t="shared" si="16"/>
        <v>0</v>
      </c>
      <c r="N71" s="4"/>
      <c r="O71" s="15">
        <f t="shared" si="17"/>
        <v>0.09315461455271873</v>
      </c>
      <c r="P71" s="16">
        <f t="shared" si="18"/>
        <v>0.07452369164217498</v>
      </c>
      <c r="Q71" s="11">
        <f t="shared" si="19"/>
        <v>17.67934985631616</v>
      </c>
      <c r="R71" s="43"/>
      <c r="S71" s="15">
        <f t="shared" si="21"/>
        <v>641.625</v>
      </c>
      <c r="U71" s="2">
        <f t="shared" si="22"/>
        <v>0</v>
      </c>
      <c r="V71" s="12">
        <f t="shared" si="23"/>
        <v>101.26073107044265</v>
      </c>
    </row>
    <row r="72" spans="7:22" ht="15" customHeight="1">
      <c r="G72" s="14">
        <v>345</v>
      </c>
      <c r="H72" s="14">
        <f t="shared" si="20"/>
        <v>0</v>
      </c>
      <c r="I72" s="36">
        <f t="shared" si="12"/>
        <v>0</v>
      </c>
      <c r="J72" s="15">
        <f t="shared" si="13"/>
        <v>0.6586399903687518</v>
      </c>
      <c r="K72" s="16">
        <f t="shared" si="14"/>
        <v>0.3470453095303595</v>
      </c>
      <c r="L72" s="15">
        <f t="shared" si="15"/>
        <v>0</v>
      </c>
      <c r="M72" s="11">
        <f t="shared" si="16"/>
        <v>0</v>
      </c>
      <c r="N72" s="4"/>
      <c r="O72" s="15">
        <f t="shared" si="17"/>
        <v>0.09315461455271873</v>
      </c>
      <c r="P72" s="16">
        <f t="shared" si="18"/>
        <v>0.07452369164217498</v>
      </c>
      <c r="Q72" s="11">
        <f t="shared" si="19"/>
        <v>17.67934985631616</v>
      </c>
      <c r="R72" s="43"/>
      <c r="S72" s="15">
        <f t="shared" si="21"/>
        <v>641.625</v>
      </c>
      <c r="U72" s="2">
        <f t="shared" si="22"/>
        <v>0</v>
      </c>
      <c r="V72" s="12">
        <f t="shared" si="23"/>
        <v>101.26073107044265</v>
      </c>
    </row>
    <row r="73" spans="7:22" ht="15" customHeight="1">
      <c r="G73" s="14">
        <v>350</v>
      </c>
      <c r="H73" s="14">
        <f t="shared" si="20"/>
        <v>0</v>
      </c>
      <c r="I73" s="36">
        <f t="shared" si="12"/>
        <v>0</v>
      </c>
      <c r="J73" s="15">
        <f t="shared" si="13"/>
        <v>0.6586399903687518</v>
      </c>
      <c r="K73" s="16">
        <f t="shared" si="14"/>
        <v>0.3470453095303595</v>
      </c>
      <c r="L73" s="15">
        <f t="shared" si="15"/>
        <v>0</v>
      </c>
      <c r="M73" s="11">
        <f t="shared" si="16"/>
        <v>0</v>
      </c>
      <c r="N73" s="4"/>
      <c r="O73" s="15">
        <f t="shared" si="17"/>
        <v>0.09315461455271873</v>
      </c>
      <c r="P73" s="16">
        <f t="shared" si="18"/>
        <v>0.07452369164217498</v>
      </c>
      <c r="Q73" s="11">
        <f t="shared" si="19"/>
        <v>17.67934985631616</v>
      </c>
      <c r="R73" s="43"/>
      <c r="S73" s="15">
        <f t="shared" si="21"/>
        <v>641.625</v>
      </c>
      <c r="U73" s="2">
        <f t="shared" si="22"/>
        <v>0</v>
      </c>
      <c r="V73" s="12">
        <f t="shared" si="23"/>
        <v>101.26073107044265</v>
      </c>
    </row>
    <row r="74" spans="7:22" ht="15" customHeight="1">
      <c r="G74" s="14">
        <v>355</v>
      </c>
      <c r="H74" s="14">
        <f t="shared" si="20"/>
        <v>0</v>
      </c>
      <c r="I74" s="36">
        <f t="shared" si="12"/>
        <v>0</v>
      </c>
      <c r="J74" s="15">
        <f t="shared" si="13"/>
        <v>0.6586399903687518</v>
      </c>
      <c r="K74" s="16">
        <f t="shared" si="14"/>
        <v>0.3470453095303595</v>
      </c>
      <c r="L74" s="15">
        <f t="shared" si="15"/>
        <v>0</v>
      </c>
      <c r="M74" s="11">
        <f t="shared" si="16"/>
        <v>0</v>
      </c>
      <c r="N74" s="4"/>
      <c r="O74" s="15">
        <f t="shared" si="17"/>
        <v>0.09315461455271873</v>
      </c>
      <c r="P74" s="16">
        <f t="shared" si="18"/>
        <v>0.07452369164217498</v>
      </c>
      <c r="Q74" s="11">
        <f t="shared" si="19"/>
        <v>17.67934985631616</v>
      </c>
      <c r="R74" s="43"/>
      <c r="S74" s="15">
        <f t="shared" si="21"/>
        <v>641.625</v>
      </c>
      <c r="U74" s="2">
        <f t="shared" si="22"/>
        <v>0</v>
      </c>
      <c r="V74" s="12">
        <f t="shared" si="23"/>
        <v>101.26073107044265</v>
      </c>
    </row>
    <row r="75" spans="7:22" ht="15" customHeight="1">
      <c r="G75" s="14">
        <v>360</v>
      </c>
      <c r="H75" s="14">
        <f t="shared" si="20"/>
        <v>0</v>
      </c>
      <c r="I75" s="36">
        <f t="shared" si="12"/>
        <v>0</v>
      </c>
      <c r="J75" s="15">
        <f t="shared" si="13"/>
        <v>0.6586399903687518</v>
      </c>
      <c r="K75" s="16">
        <f t="shared" si="14"/>
        <v>0.3470453095303595</v>
      </c>
      <c r="L75" s="15">
        <f t="shared" si="15"/>
        <v>0</v>
      </c>
      <c r="M75" s="11">
        <f t="shared" si="16"/>
        <v>0</v>
      </c>
      <c r="N75" s="4"/>
      <c r="O75" s="15">
        <f t="shared" si="17"/>
        <v>0.09315461455271873</v>
      </c>
      <c r="P75" s="16">
        <f t="shared" si="18"/>
        <v>0.07452369164217498</v>
      </c>
      <c r="Q75" s="11">
        <f t="shared" si="19"/>
        <v>17.67934985631616</v>
      </c>
      <c r="R75" s="43"/>
      <c r="S75" s="15">
        <f t="shared" si="21"/>
        <v>641.625</v>
      </c>
      <c r="U75" s="2">
        <f t="shared" si="22"/>
        <v>0</v>
      </c>
      <c r="V75" s="12">
        <f t="shared" si="23"/>
        <v>101.26073107044265</v>
      </c>
    </row>
    <row r="76" spans="7:22" ht="15" customHeight="1">
      <c r="G76" s="14">
        <v>365</v>
      </c>
      <c r="H76" s="14">
        <f t="shared" si="20"/>
        <v>0</v>
      </c>
      <c r="I76" s="36">
        <f t="shared" si="12"/>
        <v>0</v>
      </c>
      <c r="J76" s="15">
        <f t="shared" si="13"/>
        <v>0.6586399903687518</v>
      </c>
      <c r="K76" s="16">
        <f t="shared" si="14"/>
        <v>0.3470453095303595</v>
      </c>
      <c r="L76" s="15">
        <f t="shared" si="15"/>
        <v>0</v>
      </c>
      <c r="M76" s="11">
        <f t="shared" si="16"/>
        <v>0</v>
      </c>
      <c r="N76" s="4"/>
      <c r="O76" s="15">
        <f t="shared" si="17"/>
        <v>0.09315461455271873</v>
      </c>
      <c r="P76" s="16">
        <f t="shared" si="18"/>
        <v>0.07452369164217498</v>
      </c>
      <c r="Q76" s="11">
        <f t="shared" si="19"/>
        <v>17.67934985631616</v>
      </c>
      <c r="R76" s="43"/>
      <c r="S76" s="15">
        <f t="shared" si="21"/>
        <v>641.625</v>
      </c>
      <c r="U76" s="2">
        <f t="shared" si="22"/>
        <v>0</v>
      </c>
      <c r="V76" s="12">
        <f t="shared" si="23"/>
        <v>101.26073107044265</v>
      </c>
    </row>
    <row r="77" spans="7:22" ht="15" customHeight="1">
      <c r="G77" s="14">
        <v>370</v>
      </c>
      <c r="H77" s="14">
        <f t="shared" si="20"/>
        <v>0</v>
      </c>
      <c r="I77" s="36">
        <f t="shared" si="12"/>
        <v>0</v>
      </c>
      <c r="J77" s="15">
        <f t="shared" si="13"/>
        <v>0.6586399903687518</v>
      </c>
      <c r="K77" s="16">
        <f t="shared" si="14"/>
        <v>0.3470453095303595</v>
      </c>
      <c r="L77" s="15">
        <f t="shared" si="15"/>
        <v>0</v>
      </c>
      <c r="M77" s="11">
        <f t="shared" si="16"/>
        <v>0</v>
      </c>
      <c r="N77" s="4"/>
      <c r="O77" s="15">
        <f t="shared" si="17"/>
        <v>0.09315461455271873</v>
      </c>
      <c r="P77" s="16">
        <f t="shared" si="18"/>
        <v>0.07452369164217498</v>
      </c>
      <c r="Q77" s="11">
        <f t="shared" si="19"/>
        <v>17.67934985631616</v>
      </c>
      <c r="R77" s="43"/>
      <c r="S77" s="15">
        <f t="shared" si="21"/>
        <v>641.625</v>
      </c>
      <c r="U77" s="2">
        <f t="shared" si="22"/>
        <v>0</v>
      </c>
      <c r="V77" s="12">
        <f t="shared" si="23"/>
        <v>101.26073107044265</v>
      </c>
    </row>
    <row r="78" spans="7:22" ht="15" customHeight="1">
      <c r="G78" s="14">
        <v>375</v>
      </c>
      <c r="H78" s="14">
        <f t="shared" si="20"/>
        <v>0</v>
      </c>
      <c r="I78" s="36">
        <f t="shared" si="12"/>
        <v>0</v>
      </c>
      <c r="J78" s="15">
        <f t="shared" si="13"/>
        <v>0.6586399903687518</v>
      </c>
      <c r="K78" s="16">
        <f t="shared" si="14"/>
        <v>0.3470453095303595</v>
      </c>
      <c r="L78" s="15">
        <f t="shared" si="15"/>
        <v>0</v>
      </c>
      <c r="M78" s="11">
        <f t="shared" si="16"/>
        <v>0</v>
      </c>
      <c r="N78" s="4"/>
      <c r="O78" s="15">
        <f t="shared" si="17"/>
        <v>0.09315461455271873</v>
      </c>
      <c r="P78" s="16">
        <f t="shared" si="18"/>
        <v>0.07452369164217498</v>
      </c>
      <c r="Q78" s="11">
        <f t="shared" si="19"/>
        <v>17.67934985631616</v>
      </c>
      <c r="R78" s="43"/>
      <c r="S78" s="15">
        <f t="shared" si="21"/>
        <v>641.625</v>
      </c>
      <c r="U78" s="2">
        <f t="shared" si="22"/>
        <v>0</v>
      </c>
      <c r="V78" s="12">
        <f t="shared" si="23"/>
        <v>101.26073107044265</v>
      </c>
    </row>
    <row r="79" spans="7:22" ht="15" customHeight="1">
      <c r="G79" s="14">
        <v>380</v>
      </c>
      <c r="H79" s="14">
        <f t="shared" si="20"/>
        <v>0</v>
      </c>
      <c r="I79" s="36">
        <f t="shared" si="12"/>
        <v>0</v>
      </c>
      <c r="J79" s="15">
        <f t="shared" si="13"/>
        <v>0.6586399903687518</v>
      </c>
      <c r="K79" s="16">
        <f t="shared" si="14"/>
        <v>0.3470453095303595</v>
      </c>
      <c r="L79" s="15">
        <f t="shared" si="15"/>
        <v>0</v>
      </c>
      <c r="M79" s="11">
        <f t="shared" si="16"/>
        <v>0</v>
      </c>
      <c r="N79" s="4"/>
      <c r="O79" s="15">
        <f t="shared" si="17"/>
        <v>0.09315461455271873</v>
      </c>
      <c r="P79" s="16">
        <f t="shared" si="18"/>
        <v>0.07452369164217498</v>
      </c>
      <c r="Q79" s="11">
        <f t="shared" si="19"/>
        <v>17.67934985631616</v>
      </c>
      <c r="R79" s="43"/>
      <c r="S79" s="15">
        <f t="shared" si="21"/>
        <v>641.625</v>
      </c>
      <c r="U79" s="2">
        <f t="shared" si="22"/>
        <v>0</v>
      </c>
      <c r="V79" s="12">
        <f t="shared" si="23"/>
        <v>101.26073107044265</v>
      </c>
    </row>
    <row r="80" spans="7:22" ht="15" customHeight="1">
      <c r="G80" s="14">
        <v>385</v>
      </c>
      <c r="H80" s="14">
        <f t="shared" si="20"/>
        <v>0</v>
      </c>
      <c r="I80" s="36">
        <f t="shared" si="12"/>
        <v>0</v>
      </c>
      <c r="J80" s="15">
        <f t="shared" si="13"/>
        <v>0.6586399903687518</v>
      </c>
      <c r="K80" s="16">
        <f t="shared" si="14"/>
        <v>0.3470453095303595</v>
      </c>
      <c r="L80" s="15">
        <f t="shared" si="15"/>
        <v>0</v>
      </c>
      <c r="M80" s="11">
        <f t="shared" si="16"/>
        <v>0</v>
      </c>
      <c r="N80" s="4"/>
      <c r="O80" s="15">
        <f t="shared" si="17"/>
        <v>0.09315461455271873</v>
      </c>
      <c r="P80" s="16">
        <f t="shared" si="18"/>
        <v>0.07452369164217498</v>
      </c>
      <c r="Q80" s="11">
        <f t="shared" si="19"/>
        <v>17.67934985631616</v>
      </c>
      <c r="R80" s="43"/>
      <c r="S80" s="15">
        <f t="shared" si="21"/>
        <v>641.625</v>
      </c>
      <c r="U80" s="2">
        <f t="shared" si="22"/>
        <v>0</v>
      </c>
      <c r="V80" s="12">
        <f t="shared" si="23"/>
        <v>101.26073107044265</v>
      </c>
    </row>
    <row r="81" spans="7:22" ht="15" customHeight="1">
      <c r="G81" s="14">
        <v>390</v>
      </c>
      <c r="H81" s="14">
        <f t="shared" si="20"/>
        <v>0</v>
      </c>
      <c r="I81" s="36">
        <f t="shared" si="12"/>
        <v>0</v>
      </c>
      <c r="J81" s="15">
        <f t="shared" si="13"/>
        <v>0.6586399903687518</v>
      </c>
      <c r="K81" s="16">
        <f t="shared" si="14"/>
        <v>0.3470453095303595</v>
      </c>
      <c r="L81" s="15">
        <f t="shared" si="15"/>
        <v>0</v>
      </c>
      <c r="M81" s="11">
        <f t="shared" si="16"/>
        <v>0</v>
      </c>
      <c r="N81" s="4"/>
      <c r="O81" s="15">
        <f t="shared" si="17"/>
        <v>0.09315461455271873</v>
      </c>
      <c r="P81" s="16">
        <f t="shared" si="18"/>
        <v>0.07452369164217498</v>
      </c>
      <c r="Q81" s="11">
        <f t="shared" si="19"/>
        <v>17.67934985631616</v>
      </c>
      <c r="R81" s="43"/>
      <c r="S81" s="15">
        <f t="shared" si="21"/>
        <v>641.625</v>
      </c>
      <c r="U81" s="2">
        <f t="shared" si="22"/>
        <v>0</v>
      </c>
      <c r="V81" s="12">
        <f t="shared" si="23"/>
        <v>101.26073107044265</v>
      </c>
    </row>
    <row r="82" spans="7:22" ht="15" customHeight="1">
      <c r="G82" s="14">
        <v>395</v>
      </c>
      <c r="H82" s="14">
        <f t="shared" si="20"/>
        <v>0</v>
      </c>
      <c r="I82" s="36">
        <f t="shared" si="12"/>
        <v>0</v>
      </c>
      <c r="J82" s="15">
        <f t="shared" si="13"/>
        <v>0.6586399903687518</v>
      </c>
      <c r="K82" s="16">
        <f t="shared" si="14"/>
        <v>0.3470453095303595</v>
      </c>
      <c r="L82" s="15">
        <f t="shared" si="15"/>
        <v>0</v>
      </c>
      <c r="M82" s="11">
        <f t="shared" si="16"/>
        <v>0</v>
      </c>
      <c r="N82" s="4"/>
      <c r="O82" s="15">
        <f t="shared" si="17"/>
        <v>0.09315461455271873</v>
      </c>
      <c r="P82" s="16">
        <f t="shared" si="18"/>
        <v>0.07452369164217498</v>
      </c>
      <c r="Q82" s="11">
        <f t="shared" si="19"/>
        <v>17.67934985631616</v>
      </c>
      <c r="R82" s="43"/>
      <c r="S82" s="15">
        <f t="shared" si="21"/>
        <v>641.625</v>
      </c>
      <c r="U82" s="2">
        <f t="shared" si="22"/>
        <v>0</v>
      </c>
      <c r="V82" s="12">
        <f t="shared" si="23"/>
        <v>101.26073107044265</v>
      </c>
    </row>
    <row r="83" spans="7:22" ht="15" customHeight="1">
      <c r="G83" s="14">
        <v>400</v>
      </c>
      <c r="H83" s="14">
        <f t="shared" si="20"/>
        <v>0</v>
      </c>
      <c r="I83" s="36">
        <f t="shared" si="12"/>
        <v>0</v>
      </c>
      <c r="J83" s="15">
        <f t="shared" si="13"/>
        <v>0.6586399903687518</v>
      </c>
      <c r="K83" s="16">
        <f t="shared" si="14"/>
        <v>0.3470453095303595</v>
      </c>
      <c r="L83" s="15">
        <f t="shared" si="15"/>
        <v>0</v>
      </c>
      <c r="M83" s="11">
        <f t="shared" si="16"/>
        <v>0</v>
      </c>
      <c r="N83" s="4"/>
      <c r="O83" s="15">
        <f t="shared" si="17"/>
        <v>0.09315461455271873</v>
      </c>
      <c r="P83" s="16">
        <f t="shared" si="18"/>
        <v>0.07452369164217498</v>
      </c>
      <c r="Q83" s="11">
        <f t="shared" si="19"/>
        <v>17.67934985631616</v>
      </c>
      <c r="R83" s="43"/>
      <c r="S83" s="15">
        <f t="shared" si="21"/>
        <v>641.625</v>
      </c>
      <c r="U83" s="2">
        <f t="shared" si="22"/>
        <v>0</v>
      </c>
      <c r="V83" s="12">
        <f t="shared" si="23"/>
        <v>101.26073107044265</v>
      </c>
    </row>
    <row r="84" spans="7:22" ht="15" customHeight="1">
      <c r="G84" s="14">
        <v>405</v>
      </c>
      <c r="H84" s="14">
        <f t="shared" si="20"/>
        <v>0</v>
      </c>
      <c r="I84" s="36">
        <f t="shared" si="12"/>
        <v>0</v>
      </c>
      <c r="J84" s="15">
        <f t="shared" si="13"/>
        <v>0.6586399903687518</v>
      </c>
      <c r="K84" s="16">
        <f t="shared" si="14"/>
        <v>0.3470453095303595</v>
      </c>
      <c r="L84" s="15">
        <f t="shared" si="15"/>
        <v>0</v>
      </c>
      <c r="M84" s="11">
        <f t="shared" si="16"/>
        <v>0</v>
      </c>
      <c r="N84" s="4"/>
      <c r="O84" s="15">
        <f t="shared" si="17"/>
        <v>0.09315461455271873</v>
      </c>
      <c r="P84" s="16">
        <f t="shared" si="18"/>
        <v>0.07452369164217498</v>
      </c>
      <c r="Q84" s="11">
        <f t="shared" si="19"/>
        <v>17.67934985631616</v>
      </c>
      <c r="R84" s="43"/>
      <c r="S84" s="15">
        <f t="shared" si="21"/>
        <v>641.625</v>
      </c>
      <c r="U84" s="2">
        <f t="shared" si="22"/>
        <v>0</v>
      </c>
      <c r="V84" s="12">
        <f t="shared" si="23"/>
        <v>101.26073107044265</v>
      </c>
    </row>
    <row r="85" spans="7:22" ht="15" customHeight="1">
      <c r="G85" s="14">
        <v>410</v>
      </c>
      <c r="H85" s="14">
        <f t="shared" si="20"/>
        <v>0</v>
      </c>
      <c r="I85" s="36">
        <f t="shared" si="12"/>
        <v>0</v>
      </c>
      <c r="J85" s="15">
        <f t="shared" si="13"/>
        <v>0.6586399903687518</v>
      </c>
      <c r="K85" s="16">
        <f t="shared" si="14"/>
        <v>0.3470453095303595</v>
      </c>
      <c r="L85" s="15">
        <f t="shared" si="15"/>
        <v>0</v>
      </c>
      <c r="M85" s="11">
        <f t="shared" si="16"/>
        <v>0</v>
      </c>
      <c r="N85" s="4"/>
      <c r="O85" s="15">
        <f t="shared" si="17"/>
        <v>0.09315461455271873</v>
      </c>
      <c r="P85" s="16">
        <f t="shared" si="18"/>
        <v>0.07452369164217498</v>
      </c>
      <c r="Q85" s="11">
        <f t="shared" si="19"/>
        <v>17.67934985631616</v>
      </c>
      <c r="R85" s="43"/>
      <c r="S85" s="15">
        <f t="shared" si="21"/>
        <v>641.625</v>
      </c>
      <c r="U85" s="2">
        <f t="shared" si="22"/>
        <v>0</v>
      </c>
      <c r="V85" s="12">
        <f t="shared" si="23"/>
        <v>101.26073107044265</v>
      </c>
    </row>
    <row r="86" spans="7:22" ht="15" customHeight="1">
      <c r="G86" s="14">
        <v>415</v>
      </c>
      <c r="H86" s="14">
        <f t="shared" si="20"/>
        <v>0</v>
      </c>
      <c r="I86" s="36">
        <f t="shared" si="12"/>
        <v>0</v>
      </c>
      <c r="J86" s="15">
        <f t="shared" si="13"/>
        <v>0.6586399903687518</v>
      </c>
      <c r="K86" s="16">
        <f t="shared" si="14"/>
        <v>0.3470453095303595</v>
      </c>
      <c r="L86" s="15">
        <f t="shared" si="15"/>
        <v>0</v>
      </c>
      <c r="M86" s="11">
        <f t="shared" si="16"/>
        <v>0</v>
      </c>
      <c r="N86" s="4"/>
      <c r="O86" s="15">
        <f t="shared" si="17"/>
        <v>0.09315461455271873</v>
      </c>
      <c r="P86" s="16">
        <f t="shared" si="18"/>
        <v>0.07452369164217498</v>
      </c>
      <c r="Q86" s="11">
        <f t="shared" si="19"/>
        <v>17.67934985631616</v>
      </c>
      <c r="R86" s="43"/>
      <c r="S86" s="15">
        <f t="shared" si="21"/>
        <v>641.625</v>
      </c>
      <c r="U86" s="2">
        <f t="shared" si="22"/>
        <v>0</v>
      </c>
      <c r="V86" s="12">
        <f t="shared" si="23"/>
        <v>101.26073107044265</v>
      </c>
    </row>
    <row r="87" spans="7:22" ht="15" customHeight="1">
      <c r="G87" s="14">
        <v>420</v>
      </c>
      <c r="H87" s="14">
        <f t="shared" si="20"/>
        <v>0</v>
      </c>
      <c r="I87" s="36">
        <f t="shared" si="12"/>
        <v>0</v>
      </c>
      <c r="J87" s="15">
        <f t="shared" si="13"/>
        <v>0.6586399903687518</v>
      </c>
      <c r="K87" s="16">
        <f t="shared" si="14"/>
        <v>0.3470453095303595</v>
      </c>
      <c r="L87" s="15">
        <f t="shared" si="15"/>
        <v>0</v>
      </c>
      <c r="M87" s="11">
        <f t="shared" si="16"/>
        <v>0</v>
      </c>
      <c r="N87" s="4"/>
      <c r="O87" s="15">
        <f t="shared" si="17"/>
        <v>0.09315461455271873</v>
      </c>
      <c r="P87" s="16">
        <f t="shared" si="18"/>
        <v>0.07452369164217498</v>
      </c>
      <c r="Q87" s="11">
        <f t="shared" si="19"/>
        <v>17.67934985631616</v>
      </c>
      <c r="R87" s="43"/>
      <c r="S87" s="15">
        <f t="shared" si="21"/>
        <v>641.625</v>
      </c>
      <c r="U87" s="2">
        <f t="shared" si="22"/>
        <v>0</v>
      </c>
      <c r="V87" s="12">
        <f t="shared" si="23"/>
        <v>101.26073107044265</v>
      </c>
    </row>
    <row r="88" spans="7:22" ht="15" customHeight="1">
      <c r="G88" s="14">
        <v>425</v>
      </c>
      <c r="H88" s="14">
        <f t="shared" si="20"/>
        <v>0</v>
      </c>
      <c r="I88" s="36">
        <f t="shared" si="12"/>
        <v>0</v>
      </c>
      <c r="J88" s="15">
        <f t="shared" si="13"/>
        <v>0.6586399903687518</v>
      </c>
      <c r="K88" s="16">
        <f t="shared" si="14"/>
        <v>0.3470453095303595</v>
      </c>
      <c r="L88" s="15">
        <f t="shared" si="15"/>
        <v>0</v>
      </c>
      <c r="M88" s="11">
        <f t="shared" si="16"/>
        <v>0</v>
      </c>
      <c r="N88" s="4"/>
      <c r="O88" s="15">
        <f t="shared" si="17"/>
        <v>0.09315461455271873</v>
      </c>
      <c r="P88" s="16">
        <f t="shared" si="18"/>
        <v>0.07452369164217498</v>
      </c>
      <c r="Q88" s="11">
        <f t="shared" si="19"/>
        <v>17.67934985631616</v>
      </c>
      <c r="R88" s="43"/>
      <c r="S88" s="15">
        <f t="shared" si="21"/>
        <v>641.625</v>
      </c>
      <c r="U88" s="2">
        <f t="shared" si="22"/>
        <v>0</v>
      </c>
      <c r="V88" s="12">
        <f t="shared" si="23"/>
        <v>101.26073107044265</v>
      </c>
    </row>
    <row r="89" spans="7:22" ht="15" customHeight="1">
      <c r="G89" s="14">
        <v>430</v>
      </c>
      <c r="H89" s="14">
        <f t="shared" si="20"/>
        <v>0</v>
      </c>
      <c r="I89" s="36">
        <f t="shared" si="12"/>
        <v>0</v>
      </c>
      <c r="J89" s="15">
        <f t="shared" si="13"/>
        <v>0.6586399903687518</v>
      </c>
      <c r="K89" s="16">
        <f t="shared" si="14"/>
        <v>0.3470453095303595</v>
      </c>
      <c r="L89" s="15">
        <f t="shared" si="15"/>
        <v>0</v>
      </c>
      <c r="M89" s="11">
        <f t="shared" si="16"/>
        <v>0</v>
      </c>
      <c r="N89" s="4"/>
      <c r="O89" s="15">
        <f t="shared" si="17"/>
        <v>0.09315461455271873</v>
      </c>
      <c r="P89" s="16">
        <f t="shared" si="18"/>
        <v>0.07452369164217498</v>
      </c>
      <c r="Q89" s="11">
        <f t="shared" si="19"/>
        <v>17.67934985631616</v>
      </c>
      <c r="R89" s="43"/>
      <c r="S89" s="15">
        <f t="shared" si="21"/>
        <v>641.625</v>
      </c>
      <c r="U89" s="2">
        <f t="shared" si="22"/>
        <v>0</v>
      </c>
      <c r="V89" s="12">
        <f t="shared" si="23"/>
        <v>101.26073107044265</v>
      </c>
    </row>
    <row r="90" spans="7:22" ht="15" customHeight="1">
      <c r="G90" s="14">
        <v>435</v>
      </c>
      <c r="H90" s="14">
        <f t="shared" si="20"/>
        <v>0</v>
      </c>
      <c r="I90" s="36">
        <f t="shared" si="12"/>
        <v>0</v>
      </c>
      <c r="J90" s="15">
        <f t="shared" si="13"/>
        <v>0.6586399903687518</v>
      </c>
      <c r="K90" s="16">
        <f t="shared" si="14"/>
        <v>0.3470453095303595</v>
      </c>
      <c r="L90" s="15">
        <f t="shared" si="15"/>
        <v>0</v>
      </c>
      <c r="M90" s="11">
        <f t="shared" si="16"/>
        <v>0</v>
      </c>
      <c r="N90" s="4"/>
      <c r="O90" s="15">
        <f t="shared" si="17"/>
        <v>0.09315461455271873</v>
      </c>
      <c r="P90" s="16">
        <f t="shared" si="18"/>
        <v>0.07452369164217498</v>
      </c>
      <c r="Q90" s="11">
        <f t="shared" si="19"/>
        <v>17.67934985631616</v>
      </c>
      <c r="R90" s="43"/>
      <c r="S90" s="15">
        <f t="shared" si="21"/>
        <v>641.625</v>
      </c>
      <c r="U90" s="2">
        <f t="shared" si="22"/>
        <v>0</v>
      </c>
      <c r="V90" s="12">
        <f t="shared" si="23"/>
        <v>101.26073107044265</v>
      </c>
    </row>
    <row r="91" spans="7:22" ht="15" customHeight="1">
      <c r="G91" s="14">
        <v>440</v>
      </c>
      <c r="H91" s="14">
        <f t="shared" si="20"/>
        <v>0</v>
      </c>
      <c r="I91" s="36">
        <f t="shared" si="12"/>
        <v>0</v>
      </c>
      <c r="J91" s="15">
        <f t="shared" si="13"/>
        <v>0.6586399903687518</v>
      </c>
      <c r="K91" s="16">
        <f t="shared" si="14"/>
        <v>0.3470453095303595</v>
      </c>
      <c r="L91" s="15">
        <f t="shared" si="15"/>
        <v>0</v>
      </c>
      <c r="M91" s="11">
        <f t="shared" si="16"/>
        <v>0</v>
      </c>
      <c r="N91" s="4"/>
      <c r="O91" s="15">
        <f t="shared" si="17"/>
        <v>0.09315461455271873</v>
      </c>
      <c r="P91" s="16">
        <f t="shared" si="18"/>
        <v>0.07452369164217498</v>
      </c>
      <c r="Q91" s="11">
        <f t="shared" si="19"/>
        <v>17.67934985631616</v>
      </c>
      <c r="R91" s="43"/>
      <c r="S91" s="15">
        <f t="shared" si="21"/>
        <v>641.625</v>
      </c>
      <c r="U91" s="2">
        <f t="shared" si="22"/>
        <v>0</v>
      </c>
      <c r="V91" s="12">
        <f t="shared" si="23"/>
        <v>101.26073107044265</v>
      </c>
    </row>
    <row r="92" spans="7:22" ht="15" customHeight="1">
      <c r="G92" s="14">
        <v>445</v>
      </c>
      <c r="H92" s="14">
        <f t="shared" si="20"/>
        <v>0</v>
      </c>
      <c r="I92" s="36">
        <f t="shared" si="12"/>
        <v>0</v>
      </c>
      <c r="J92" s="15">
        <f t="shared" si="13"/>
        <v>0.6586399903687518</v>
      </c>
      <c r="K92" s="16">
        <f t="shared" si="14"/>
        <v>0.3470453095303595</v>
      </c>
      <c r="L92" s="15">
        <f t="shared" si="15"/>
        <v>0</v>
      </c>
      <c r="M92" s="11">
        <f t="shared" si="16"/>
        <v>0</v>
      </c>
      <c r="N92" s="4"/>
      <c r="O92" s="15">
        <f t="shared" si="17"/>
        <v>0.09315461455271873</v>
      </c>
      <c r="P92" s="16">
        <f t="shared" si="18"/>
        <v>0.07452369164217498</v>
      </c>
      <c r="Q92" s="11">
        <f t="shared" si="19"/>
        <v>17.67934985631616</v>
      </c>
      <c r="R92" s="43"/>
      <c r="S92" s="15">
        <f t="shared" si="21"/>
        <v>641.625</v>
      </c>
      <c r="U92" s="2">
        <f t="shared" si="22"/>
        <v>0</v>
      </c>
      <c r="V92" s="12">
        <f t="shared" si="23"/>
        <v>101.26073107044265</v>
      </c>
    </row>
    <row r="93" spans="7:22" ht="15" customHeight="1">
      <c r="G93" s="14">
        <v>450</v>
      </c>
      <c r="H93" s="14">
        <f t="shared" si="20"/>
        <v>0</v>
      </c>
      <c r="I93" s="36">
        <f t="shared" si="12"/>
        <v>0</v>
      </c>
      <c r="J93" s="15">
        <f t="shared" si="13"/>
        <v>0.6586399903687518</v>
      </c>
      <c r="K93" s="16">
        <f t="shared" si="14"/>
        <v>0.3470453095303595</v>
      </c>
      <c r="L93" s="15">
        <f t="shared" si="15"/>
        <v>0</v>
      </c>
      <c r="M93" s="11">
        <f t="shared" si="16"/>
        <v>0</v>
      </c>
      <c r="N93" s="4"/>
      <c r="O93" s="15">
        <f t="shared" si="17"/>
        <v>0.09315461455271873</v>
      </c>
      <c r="P93" s="16">
        <f t="shared" si="18"/>
        <v>0.07452369164217498</v>
      </c>
      <c r="Q93" s="11">
        <f t="shared" si="19"/>
        <v>17.67934985631616</v>
      </c>
      <c r="R93" s="43"/>
      <c r="S93" s="15">
        <f t="shared" si="21"/>
        <v>641.625</v>
      </c>
      <c r="U93" s="2">
        <f t="shared" si="22"/>
        <v>0</v>
      </c>
      <c r="V93" s="12">
        <f t="shared" si="23"/>
        <v>101.26073107044265</v>
      </c>
    </row>
    <row r="94" spans="7:22" ht="15" customHeight="1">
      <c r="G94" s="14">
        <v>455</v>
      </c>
      <c r="H94" s="14">
        <f t="shared" si="20"/>
        <v>0</v>
      </c>
      <c r="I94" s="36">
        <f t="shared" si="12"/>
        <v>0</v>
      </c>
      <c r="J94" s="15">
        <f t="shared" si="13"/>
        <v>0.6586399903687518</v>
      </c>
      <c r="K94" s="16">
        <f t="shared" si="14"/>
        <v>0.3470453095303595</v>
      </c>
      <c r="L94" s="15">
        <f t="shared" si="15"/>
        <v>0</v>
      </c>
      <c r="M94" s="11">
        <f t="shared" si="16"/>
        <v>0</v>
      </c>
      <c r="N94" s="4"/>
      <c r="O94" s="15">
        <f t="shared" si="17"/>
        <v>0.09315461455271873</v>
      </c>
      <c r="P94" s="16">
        <f t="shared" si="18"/>
        <v>0.07452369164217498</v>
      </c>
      <c r="Q94" s="11">
        <f t="shared" si="19"/>
        <v>17.67934985631616</v>
      </c>
      <c r="R94" s="43"/>
      <c r="S94" s="15">
        <f t="shared" si="21"/>
        <v>641.625</v>
      </c>
      <c r="U94" s="2">
        <f t="shared" si="22"/>
        <v>0</v>
      </c>
      <c r="V94" s="12">
        <f t="shared" si="23"/>
        <v>101.26073107044265</v>
      </c>
    </row>
    <row r="95" spans="7:22" ht="15" customHeight="1">
      <c r="G95" s="14">
        <v>460</v>
      </c>
      <c r="H95" s="14">
        <f t="shared" si="20"/>
        <v>0</v>
      </c>
      <c r="I95" s="36">
        <f t="shared" si="12"/>
        <v>0</v>
      </c>
      <c r="J95" s="15">
        <f t="shared" si="13"/>
        <v>0.6586399903687518</v>
      </c>
      <c r="K95" s="16">
        <f t="shared" si="14"/>
        <v>0.3470453095303595</v>
      </c>
      <c r="L95" s="15">
        <f t="shared" si="15"/>
        <v>0</v>
      </c>
      <c r="M95" s="11">
        <f t="shared" si="16"/>
        <v>0</v>
      </c>
      <c r="N95" s="4"/>
      <c r="O95" s="15">
        <f t="shared" si="17"/>
        <v>0.09315461455271873</v>
      </c>
      <c r="P95" s="16">
        <f t="shared" si="18"/>
        <v>0.07452369164217498</v>
      </c>
      <c r="Q95" s="11">
        <f t="shared" si="19"/>
        <v>17.67934985631616</v>
      </c>
      <c r="R95" s="43"/>
      <c r="S95" s="15">
        <f t="shared" si="21"/>
        <v>641.625</v>
      </c>
      <c r="U95" s="2">
        <f t="shared" si="22"/>
        <v>0</v>
      </c>
      <c r="V95" s="12">
        <f t="shared" si="23"/>
        <v>101.26073107044265</v>
      </c>
    </row>
    <row r="96" spans="7:22" ht="15" customHeight="1">
      <c r="G96" s="14">
        <v>465</v>
      </c>
      <c r="H96" s="14">
        <f t="shared" si="20"/>
        <v>0</v>
      </c>
      <c r="I96" s="36">
        <f t="shared" si="12"/>
        <v>0</v>
      </c>
      <c r="J96" s="15">
        <f t="shared" si="13"/>
        <v>0.6586399903687518</v>
      </c>
      <c r="K96" s="16">
        <f t="shared" si="14"/>
        <v>0.3470453095303595</v>
      </c>
      <c r="L96" s="15">
        <f t="shared" si="15"/>
        <v>0</v>
      </c>
      <c r="M96" s="11">
        <f t="shared" si="16"/>
        <v>0</v>
      </c>
      <c r="N96" s="4"/>
      <c r="O96" s="15">
        <f t="shared" si="17"/>
        <v>0.09315461455271873</v>
      </c>
      <c r="P96" s="16">
        <f t="shared" si="18"/>
        <v>0.07452369164217498</v>
      </c>
      <c r="Q96" s="11">
        <f t="shared" si="19"/>
        <v>17.67934985631616</v>
      </c>
      <c r="R96" s="43"/>
      <c r="S96" s="15">
        <f t="shared" si="21"/>
        <v>641.625</v>
      </c>
      <c r="U96" s="2">
        <f t="shared" si="22"/>
        <v>0</v>
      </c>
      <c r="V96" s="12">
        <f t="shared" si="23"/>
        <v>101.26073107044265</v>
      </c>
    </row>
    <row r="97" spans="7:22" ht="15" customHeight="1">
      <c r="G97" s="14">
        <v>470</v>
      </c>
      <c r="H97" s="14">
        <f t="shared" si="20"/>
        <v>0</v>
      </c>
      <c r="I97" s="36">
        <f t="shared" si="12"/>
        <v>0</v>
      </c>
      <c r="J97" s="15">
        <f t="shared" si="13"/>
        <v>0.6586399903687518</v>
      </c>
      <c r="K97" s="16">
        <f t="shared" si="14"/>
        <v>0.3470453095303595</v>
      </c>
      <c r="L97" s="15">
        <f t="shared" si="15"/>
        <v>0</v>
      </c>
      <c r="M97" s="11">
        <f t="shared" si="16"/>
        <v>0</v>
      </c>
      <c r="N97" s="4"/>
      <c r="O97" s="15">
        <f t="shared" si="17"/>
        <v>0.09315461455271873</v>
      </c>
      <c r="P97" s="16">
        <f t="shared" si="18"/>
        <v>0.07452369164217498</v>
      </c>
      <c r="Q97" s="11">
        <f t="shared" si="19"/>
        <v>17.67934985631616</v>
      </c>
      <c r="R97" s="43"/>
      <c r="S97" s="15">
        <f t="shared" si="21"/>
        <v>641.625</v>
      </c>
      <c r="U97" s="2">
        <f t="shared" si="22"/>
        <v>0</v>
      </c>
      <c r="V97" s="12">
        <f t="shared" si="23"/>
        <v>101.26073107044265</v>
      </c>
    </row>
    <row r="98" spans="7:22" ht="15" customHeight="1">
      <c r="G98" s="14">
        <v>475</v>
      </c>
      <c r="H98" s="14">
        <f t="shared" si="20"/>
        <v>0</v>
      </c>
      <c r="I98" s="36">
        <f t="shared" si="12"/>
        <v>0</v>
      </c>
      <c r="J98" s="15">
        <f t="shared" si="13"/>
        <v>0.6586399903687518</v>
      </c>
      <c r="K98" s="16">
        <f t="shared" si="14"/>
        <v>0.3470453095303595</v>
      </c>
      <c r="L98" s="15">
        <f t="shared" si="15"/>
        <v>0</v>
      </c>
      <c r="M98" s="11">
        <f t="shared" si="16"/>
        <v>0</v>
      </c>
      <c r="N98" s="4"/>
      <c r="O98" s="15">
        <f t="shared" si="17"/>
        <v>0.09315461455271873</v>
      </c>
      <c r="P98" s="16">
        <f t="shared" si="18"/>
        <v>0.07452369164217498</v>
      </c>
      <c r="Q98" s="11">
        <f t="shared" si="19"/>
        <v>17.67934985631616</v>
      </c>
      <c r="R98" s="43"/>
      <c r="S98" s="15">
        <f t="shared" si="21"/>
        <v>641.625</v>
      </c>
      <c r="U98" s="2">
        <f t="shared" si="22"/>
        <v>0</v>
      </c>
      <c r="V98" s="12">
        <f t="shared" si="23"/>
        <v>101.26073107044265</v>
      </c>
    </row>
    <row r="99" spans="7:22" ht="15" customHeight="1">
      <c r="G99" s="14">
        <v>480</v>
      </c>
      <c r="H99" s="14">
        <f t="shared" si="20"/>
        <v>0</v>
      </c>
      <c r="I99" s="36">
        <f t="shared" si="12"/>
        <v>0</v>
      </c>
      <c r="J99" s="15">
        <f t="shared" si="13"/>
        <v>0.6586399903687518</v>
      </c>
      <c r="K99" s="16">
        <f t="shared" si="14"/>
        <v>0.3470453095303595</v>
      </c>
      <c r="L99" s="15">
        <f t="shared" si="15"/>
        <v>0</v>
      </c>
      <c r="M99" s="11">
        <f t="shared" si="16"/>
        <v>0</v>
      </c>
      <c r="N99" s="4"/>
      <c r="O99" s="15">
        <f t="shared" si="17"/>
        <v>0.09315461455271873</v>
      </c>
      <c r="P99" s="16">
        <f t="shared" si="18"/>
        <v>0.07452369164217498</v>
      </c>
      <c r="Q99" s="11">
        <f t="shared" si="19"/>
        <v>17.67934985631616</v>
      </c>
      <c r="R99" s="43"/>
      <c r="S99" s="15">
        <f t="shared" si="21"/>
        <v>641.625</v>
      </c>
      <c r="U99" s="2">
        <f t="shared" si="22"/>
        <v>0</v>
      </c>
      <c r="V99" s="12">
        <f t="shared" si="23"/>
        <v>101.26073107044265</v>
      </c>
    </row>
    <row r="100" spans="7:22" ht="15" customHeight="1">
      <c r="G100" s="14">
        <v>485</v>
      </c>
      <c r="H100" s="14">
        <f t="shared" si="20"/>
        <v>0</v>
      </c>
      <c r="I100" s="36">
        <f t="shared" si="12"/>
        <v>0</v>
      </c>
      <c r="J100" s="15">
        <f t="shared" si="13"/>
        <v>0.6586399903687518</v>
      </c>
      <c r="K100" s="16">
        <f t="shared" si="14"/>
        <v>0.3470453095303595</v>
      </c>
      <c r="L100" s="15">
        <f t="shared" si="15"/>
        <v>0</v>
      </c>
      <c r="M100" s="11">
        <f t="shared" si="16"/>
        <v>0</v>
      </c>
      <c r="N100" s="4"/>
      <c r="O100" s="15">
        <f t="shared" si="17"/>
        <v>0.09315461455271873</v>
      </c>
      <c r="P100" s="16">
        <f t="shared" si="18"/>
        <v>0.07452369164217498</v>
      </c>
      <c r="Q100" s="11">
        <f t="shared" si="19"/>
        <v>17.67934985631616</v>
      </c>
      <c r="R100" s="43"/>
      <c r="S100" s="15">
        <f t="shared" si="21"/>
        <v>641.625</v>
      </c>
      <c r="U100" s="2">
        <f t="shared" si="22"/>
        <v>0</v>
      </c>
      <c r="V100" s="12">
        <f t="shared" si="23"/>
        <v>101.26073107044265</v>
      </c>
    </row>
    <row r="101" spans="7:22" ht="15" customHeight="1">
      <c r="G101" s="14">
        <v>490</v>
      </c>
      <c r="H101" s="14">
        <f t="shared" si="20"/>
        <v>0</v>
      </c>
      <c r="I101" s="36">
        <f t="shared" si="12"/>
        <v>0</v>
      </c>
      <c r="J101" s="15">
        <f t="shared" si="13"/>
        <v>0.6586399903687518</v>
      </c>
      <c r="K101" s="16">
        <f t="shared" si="14"/>
        <v>0.3470453095303595</v>
      </c>
      <c r="L101" s="15">
        <f t="shared" si="15"/>
        <v>0</v>
      </c>
      <c r="M101" s="11">
        <f t="shared" si="16"/>
        <v>0</v>
      </c>
      <c r="N101" s="4"/>
      <c r="O101" s="15">
        <f t="shared" si="17"/>
        <v>0.09315461455271873</v>
      </c>
      <c r="P101" s="16">
        <f t="shared" si="18"/>
        <v>0.07452369164217498</v>
      </c>
      <c r="Q101" s="11">
        <f t="shared" si="19"/>
        <v>17.67934985631616</v>
      </c>
      <c r="R101" s="43"/>
      <c r="S101" s="15">
        <f t="shared" si="21"/>
        <v>641.625</v>
      </c>
      <c r="U101" s="2">
        <f t="shared" si="22"/>
        <v>0</v>
      </c>
      <c r="V101" s="12">
        <f t="shared" si="23"/>
        <v>101.26073107044265</v>
      </c>
    </row>
    <row r="102" spans="7:22" ht="15" customHeight="1">
      <c r="G102" s="14">
        <v>495</v>
      </c>
      <c r="H102" s="14">
        <f t="shared" si="20"/>
        <v>0</v>
      </c>
      <c r="I102" s="36">
        <f t="shared" si="12"/>
        <v>0</v>
      </c>
      <c r="J102" s="15">
        <f t="shared" si="13"/>
        <v>0.6586399903687518</v>
      </c>
      <c r="K102" s="16">
        <f t="shared" si="14"/>
        <v>0.3470453095303595</v>
      </c>
      <c r="L102" s="15">
        <f t="shared" si="15"/>
        <v>0</v>
      </c>
      <c r="M102" s="11">
        <f t="shared" si="16"/>
        <v>0</v>
      </c>
      <c r="N102" s="4"/>
      <c r="O102" s="15">
        <f t="shared" si="17"/>
        <v>0.09315461455271873</v>
      </c>
      <c r="P102" s="16">
        <f t="shared" si="18"/>
        <v>0.07452369164217498</v>
      </c>
      <c r="Q102" s="11">
        <f t="shared" si="19"/>
        <v>17.67934985631616</v>
      </c>
      <c r="R102" s="43"/>
      <c r="S102" s="15">
        <f t="shared" si="21"/>
        <v>641.625</v>
      </c>
      <c r="U102" s="2">
        <f t="shared" si="22"/>
        <v>0</v>
      </c>
      <c r="V102" s="12">
        <f t="shared" si="23"/>
        <v>101.26073107044265</v>
      </c>
    </row>
    <row r="103" spans="7:22" ht="15" customHeight="1">
      <c r="G103" s="14">
        <v>500</v>
      </c>
      <c r="H103" s="14">
        <f t="shared" si="20"/>
        <v>0</v>
      </c>
      <c r="I103" s="36">
        <f t="shared" si="12"/>
        <v>0</v>
      </c>
      <c r="J103" s="15">
        <f t="shared" si="13"/>
        <v>0.6586399903687518</v>
      </c>
      <c r="K103" s="16">
        <f t="shared" si="14"/>
        <v>0.3470453095303595</v>
      </c>
      <c r="L103" s="15">
        <f t="shared" si="15"/>
        <v>0</v>
      </c>
      <c r="M103" s="11">
        <f t="shared" si="16"/>
        <v>0</v>
      </c>
      <c r="N103" s="4"/>
      <c r="O103" s="15">
        <f t="shared" si="17"/>
        <v>0.09315461455271873</v>
      </c>
      <c r="P103" s="16">
        <f t="shared" si="18"/>
        <v>0.07452369164217498</v>
      </c>
      <c r="Q103" s="11">
        <f t="shared" si="19"/>
        <v>17.67934985631616</v>
      </c>
      <c r="R103" s="43"/>
      <c r="S103" s="15">
        <f t="shared" si="21"/>
        <v>641.625</v>
      </c>
      <c r="U103" s="2">
        <f t="shared" si="22"/>
        <v>0</v>
      </c>
      <c r="V103" s="12">
        <f t="shared" si="23"/>
        <v>101.26073107044265</v>
      </c>
    </row>
    <row r="104" spans="7:22" ht="15" customHeight="1">
      <c r="G104" s="14">
        <v>505</v>
      </c>
      <c r="H104" s="14">
        <f t="shared" si="20"/>
        <v>0</v>
      </c>
      <c r="I104" s="36">
        <f t="shared" si="12"/>
        <v>0</v>
      </c>
      <c r="J104" s="15">
        <f t="shared" si="13"/>
        <v>0.6586399903687518</v>
      </c>
      <c r="K104" s="16">
        <f t="shared" si="14"/>
        <v>0.3470453095303595</v>
      </c>
      <c r="L104" s="15">
        <f t="shared" si="15"/>
        <v>0</v>
      </c>
      <c r="M104" s="11">
        <f t="shared" si="16"/>
        <v>0</v>
      </c>
      <c r="N104" s="4"/>
      <c r="O104" s="15">
        <f t="shared" si="17"/>
        <v>0.09315461455271873</v>
      </c>
      <c r="P104" s="16">
        <f t="shared" si="18"/>
        <v>0.07452369164217498</v>
      </c>
      <c r="Q104" s="11">
        <f t="shared" si="19"/>
        <v>17.67934985631616</v>
      </c>
      <c r="R104" s="43"/>
      <c r="S104" s="15">
        <f t="shared" si="21"/>
        <v>641.625</v>
      </c>
      <c r="U104" s="2">
        <f t="shared" si="22"/>
        <v>0</v>
      </c>
      <c r="V104" s="12">
        <f t="shared" si="23"/>
        <v>101.26073107044265</v>
      </c>
    </row>
    <row r="105" spans="7:22" ht="15" customHeight="1">
      <c r="G105" s="14">
        <v>510</v>
      </c>
      <c r="H105" s="14">
        <f t="shared" si="20"/>
        <v>0</v>
      </c>
      <c r="I105" s="36">
        <f t="shared" si="12"/>
        <v>0</v>
      </c>
      <c r="J105" s="15">
        <f t="shared" si="13"/>
        <v>0.6586399903687518</v>
      </c>
      <c r="K105" s="16">
        <f t="shared" si="14"/>
        <v>0.3470453095303595</v>
      </c>
      <c r="L105" s="15">
        <f t="shared" si="15"/>
        <v>0</v>
      </c>
      <c r="M105" s="11">
        <f t="shared" si="16"/>
        <v>0</v>
      </c>
      <c r="N105" s="4"/>
      <c r="O105" s="15">
        <f t="shared" si="17"/>
        <v>0.09315461455271873</v>
      </c>
      <c r="P105" s="16">
        <f t="shared" si="18"/>
        <v>0.07452369164217498</v>
      </c>
      <c r="Q105" s="11">
        <f t="shared" si="19"/>
        <v>17.67934985631616</v>
      </c>
      <c r="R105" s="43"/>
      <c r="S105" s="15">
        <f t="shared" si="21"/>
        <v>641.625</v>
      </c>
      <c r="U105" s="2">
        <f t="shared" si="22"/>
        <v>0</v>
      </c>
      <c r="V105" s="12">
        <f t="shared" si="23"/>
        <v>101.26073107044265</v>
      </c>
    </row>
    <row r="106" spans="7:22" ht="15" customHeight="1">
      <c r="G106" s="14">
        <v>515</v>
      </c>
      <c r="H106" s="14">
        <f t="shared" si="20"/>
        <v>0</v>
      </c>
      <c r="I106" s="36">
        <f t="shared" si="12"/>
        <v>0</v>
      </c>
      <c r="J106" s="15">
        <f t="shared" si="13"/>
        <v>0.6586399903687518</v>
      </c>
      <c r="K106" s="16">
        <f t="shared" si="14"/>
        <v>0.3470453095303595</v>
      </c>
      <c r="L106" s="15">
        <f t="shared" si="15"/>
        <v>0</v>
      </c>
      <c r="M106" s="11">
        <f t="shared" si="16"/>
        <v>0</v>
      </c>
      <c r="N106" s="4"/>
      <c r="O106" s="15">
        <f t="shared" si="17"/>
        <v>0.09315461455271873</v>
      </c>
      <c r="P106" s="16">
        <f t="shared" si="18"/>
        <v>0.07452369164217498</v>
      </c>
      <c r="Q106" s="11">
        <f t="shared" si="19"/>
        <v>17.67934985631616</v>
      </c>
      <c r="R106" s="43"/>
      <c r="S106" s="15">
        <f t="shared" si="21"/>
        <v>641.625</v>
      </c>
      <c r="U106" s="2">
        <f t="shared" si="22"/>
        <v>0</v>
      </c>
      <c r="V106" s="12">
        <f t="shared" si="23"/>
        <v>101.26073107044265</v>
      </c>
    </row>
    <row r="107" spans="7:22" ht="15" customHeight="1">
      <c r="G107" s="14">
        <v>520</v>
      </c>
      <c r="H107" s="14">
        <f t="shared" si="20"/>
        <v>0</v>
      </c>
      <c r="I107" s="36">
        <f t="shared" si="12"/>
        <v>0</v>
      </c>
      <c r="J107" s="15">
        <f t="shared" si="13"/>
        <v>0.6586399903687518</v>
      </c>
      <c r="K107" s="16">
        <f t="shared" si="14"/>
        <v>0.3470453095303595</v>
      </c>
      <c r="L107" s="15">
        <f t="shared" si="15"/>
        <v>0</v>
      </c>
      <c r="M107" s="11">
        <f t="shared" si="16"/>
        <v>0</v>
      </c>
      <c r="N107" s="4"/>
      <c r="O107" s="15">
        <f t="shared" si="17"/>
        <v>0.09315461455271873</v>
      </c>
      <c r="P107" s="16">
        <f t="shared" si="18"/>
        <v>0.07452369164217498</v>
      </c>
      <c r="Q107" s="11">
        <f t="shared" si="19"/>
        <v>17.67934985631616</v>
      </c>
      <c r="R107" s="43"/>
      <c r="S107" s="15">
        <f t="shared" si="21"/>
        <v>641.625</v>
      </c>
      <c r="U107" s="2">
        <f t="shared" si="22"/>
        <v>0</v>
      </c>
      <c r="V107" s="12">
        <f t="shared" si="23"/>
        <v>101.26073107044265</v>
      </c>
    </row>
    <row r="108" spans="7:22" ht="15" customHeight="1">
      <c r="G108" s="14">
        <v>525</v>
      </c>
      <c r="H108" s="14">
        <f t="shared" si="20"/>
        <v>0</v>
      </c>
      <c r="I108" s="36">
        <f t="shared" si="12"/>
        <v>0</v>
      </c>
      <c r="J108" s="15">
        <f t="shared" si="13"/>
        <v>0.6586399903687518</v>
      </c>
      <c r="K108" s="16">
        <f t="shared" si="14"/>
        <v>0.3470453095303595</v>
      </c>
      <c r="L108" s="15">
        <f t="shared" si="15"/>
        <v>0</v>
      </c>
      <c r="M108" s="11">
        <f t="shared" si="16"/>
        <v>0</v>
      </c>
      <c r="N108" s="4"/>
      <c r="O108" s="15">
        <f t="shared" si="17"/>
        <v>0.09315461455271873</v>
      </c>
      <c r="P108" s="16">
        <f t="shared" si="18"/>
        <v>0.07452369164217498</v>
      </c>
      <c r="Q108" s="11">
        <f t="shared" si="19"/>
        <v>17.67934985631616</v>
      </c>
      <c r="R108" s="43"/>
      <c r="S108" s="15">
        <f t="shared" si="21"/>
        <v>641.625</v>
      </c>
      <c r="U108" s="2">
        <f t="shared" si="22"/>
        <v>0</v>
      </c>
      <c r="V108" s="12">
        <f t="shared" si="23"/>
        <v>101.26073107044265</v>
      </c>
    </row>
    <row r="109" spans="7:22" ht="15" customHeight="1">
      <c r="G109" s="14">
        <v>530</v>
      </c>
      <c r="H109" s="14">
        <f t="shared" si="20"/>
        <v>0</v>
      </c>
      <c r="I109" s="36">
        <f t="shared" si="12"/>
        <v>0</v>
      </c>
      <c r="J109" s="15">
        <f t="shared" si="13"/>
        <v>0.6586399903687518</v>
      </c>
      <c r="K109" s="16">
        <f t="shared" si="14"/>
        <v>0.3470453095303595</v>
      </c>
      <c r="L109" s="15">
        <f t="shared" si="15"/>
        <v>0</v>
      </c>
      <c r="M109" s="11">
        <f t="shared" si="16"/>
        <v>0</v>
      </c>
      <c r="N109" s="4"/>
      <c r="O109" s="15">
        <f t="shared" si="17"/>
        <v>0.09315461455271873</v>
      </c>
      <c r="P109" s="16">
        <f t="shared" si="18"/>
        <v>0.07452369164217498</v>
      </c>
      <c r="Q109" s="11">
        <f t="shared" si="19"/>
        <v>17.67934985631616</v>
      </c>
      <c r="R109" s="43"/>
      <c r="S109" s="15">
        <f t="shared" si="21"/>
        <v>641.625</v>
      </c>
      <c r="U109" s="2">
        <f t="shared" si="22"/>
        <v>0</v>
      </c>
      <c r="V109" s="12">
        <f t="shared" si="23"/>
        <v>101.26073107044265</v>
      </c>
    </row>
    <row r="110" spans="7:22" ht="15" customHeight="1">
      <c r="G110" s="14">
        <v>535</v>
      </c>
      <c r="H110" s="14">
        <f t="shared" si="20"/>
        <v>0</v>
      </c>
      <c r="I110" s="36">
        <f t="shared" si="12"/>
        <v>0</v>
      </c>
      <c r="J110" s="15">
        <f t="shared" si="13"/>
        <v>0.6586399903687518</v>
      </c>
      <c r="K110" s="16">
        <f t="shared" si="14"/>
        <v>0.3470453095303595</v>
      </c>
      <c r="L110" s="15">
        <f t="shared" si="15"/>
        <v>0</v>
      </c>
      <c r="M110" s="11">
        <f t="shared" si="16"/>
        <v>0</v>
      </c>
      <c r="N110" s="4"/>
      <c r="O110" s="15">
        <f t="shared" si="17"/>
        <v>0.09315461455271873</v>
      </c>
      <c r="P110" s="16">
        <f t="shared" si="18"/>
        <v>0.07452369164217498</v>
      </c>
      <c r="Q110" s="11">
        <f t="shared" si="19"/>
        <v>17.67934985631616</v>
      </c>
      <c r="R110" s="43"/>
      <c r="S110" s="15">
        <f t="shared" si="21"/>
        <v>641.625</v>
      </c>
      <c r="U110" s="2">
        <f t="shared" si="22"/>
        <v>0</v>
      </c>
      <c r="V110" s="12">
        <f t="shared" si="23"/>
        <v>101.26073107044265</v>
      </c>
    </row>
    <row r="111" spans="7:22" ht="15" customHeight="1">
      <c r="G111" s="14">
        <v>540</v>
      </c>
      <c r="H111" s="14">
        <f t="shared" si="20"/>
        <v>0</v>
      </c>
      <c r="I111" s="36">
        <f t="shared" si="12"/>
        <v>0</v>
      </c>
      <c r="J111" s="15">
        <f t="shared" si="13"/>
        <v>0.6586399903687518</v>
      </c>
      <c r="K111" s="16">
        <f t="shared" si="14"/>
        <v>0.3470453095303595</v>
      </c>
      <c r="L111" s="15">
        <f t="shared" si="15"/>
        <v>0</v>
      </c>
      <c r="M111" s="11">
        <f t="shared" si="16"/>
        <v>0</v>
      </c>
      <c r="N111" s="4"/>
      <c r="O111" s="15">
        <f t="shared" si="17"/>
        <v>0.09315461455271873</v>
      </c>
      <c r="P111" s="16">
        <f t="shared" si="18"/>
        <v>0.07452369164217498</v>
      </c>
      <c r="Q111" s="11">
        <f t="shared" si="19"/>
        <v>17.67934985631616</v>
      </c>
      <c r="R111" s="43"/>
      <c r="S111" s="15">
        <f t="shared" si="21"/>
        <v>641.625</v>
      </c>
      <c r="U111" s="2">
        <f t="shared" si="22"/>
        <v>0</v>
      </c>
      <c r="V111" s="12">
        <f t="shared" si="23"/>
        <v>101.26073107044265</v>
      </c>
    </row>
    <row r="112" spans="7:22" ht="15" customHeight="1">
      <c r="G112" s="14">
        <v>545</v>
      </c>
      <c r="H112" s="14">
        <f t="shared" si="20"/>
        <v>0</v>
      </c>
      <c r="I112" s="36">
        <f t="shared" si="12"/>
        <v>0</v>
      </c>
      <c r="J112" s="15">
        <f t="shared" si="13"/>
        <v>0.6586399903687518</v>
      </c>
      <c r="K112" s="16">
        <f t="shared" si="14"/>
        <v>0.3470453095303595</v>
      </c>
      <c r="L112" s="15">
        <f t="shared" si="15"/>
        <v>0</v>
      </c>
      <c r="M112" s="11">
        <f t="shared" si="16"/>
        <v>0</v>
      </c>
      <c r="N112" s="4"/>
      <c r="O112" s="15">
        <f t="shared" si="17"/>
        <v>0.09315461455271873</v>
      </c>
      <c r="P112" s="16">
        <f t="shared" si="18"/>
        <v>0.07452369164217498</v>
      </c>
      <c r="Q112" s="11">
        <f t="shared" si="19"/>
        <v>17.67934985631616</v>
      </c>
      <c r="R112" s="43"/>
      <c r="S112" s="15">
        <f t="shared" si="21"/>
        <v>641.625</v>
      </c>
      <c r="U112" s="2">
        <f t="shared" si="22"/>
        <v>0</v>
      </c>
      <c r="V112" s="12">
        <f t="shared" si="23"/>
        <v>101.26073107044265</v>
      </c>
    </row>
    <row r="113" spans="7:22" ht="15" customHeight="1">
      <c r="G113" s="14">
        <v>550</v>
      </c>
      <c r="H113" s="14">
        <f t="shared" si="20"/>
        <v>0</v>
      </c>
      <c r="I113" s="36">
        <f t="shared" si="12"/>
        <v>0</v>
      </c>
      <c r="J113" s="15">
        <f t="shared" si="13"/>
        <v>0.6586399903687518</v>
      </c>
      <c r="K113" s="16">
        <f t="shared" si="14"/>
        <v>0.3470453095303595</v>
      </c>
      <c r="L113" s="15">
        <f t="shared" si="15"/>
        <v>0</v>
      </c>
      <c r="M113" s="11">
        <f t="shared" si="16"/>
        <v>0</v>
      </c>
      <c r="N113" s="4"/>
      <c r="O113" s="15">
        <f t="shared" si="17"/>
        <v>0.09315461455271873</v>
      </c>
      <c r="P113" s="16">
        <f t="shared" si="18"/>
        <v>0.07452369164217498</v>
      </c>
      <c r="Q113" s="11">
        <f t="shared" si="19"/>
        <v>17.67934985631616</v>
      </c>
      <c r="R113" s="43"/>
      <c r="S113" s="15">
        <f t="shared" si="21"/>
        <v>641.625</v>
      </c>
      <c r="U113" s="2">
        <f t="shared" si="22"/>
        <v>0</v>
      </c>
      <c r="V113" s="12">
        <f t="shared" si="23"/>
        <v>101.26073107044265</v>
      </c>
    </row>
    <row r="114" spans="7:22" ht="15" customHeight="1">
      <c r="G114" s="14">
        <v>555</v>
      </c>
      <c r="H114" s="14">
        <f t="shared" si="20"/>
        <v>0</v>
      </c>
      <c r="I114" s="36">
        <f t="shared" si="12"/>
        <v>0</v>
      </c>
      <c r="J114" s="15">
        <f t="shared" si="13"/>
        <v>0.6586399903687518</v>
      </c>
      <c r="K114" s="16">
        <f t="shared" si="14"/>
        <v>0.3470453095303595</v>
      </c>
      <c r="L114" s="15">
        <f t="shared" si="15"/>
        <v>0</v>
      </c>
      <c r="M114" s="11">
        <f t="shared" si="16"/>
        <v>0</v>
      </c>
      <c r="N114" s="4"/>
      <c r="O114" s="15">
        <f t="shared" si="17"/>
        <v>0.09315461455271873</v>
      </c>
      <c r="P114" s="16">
        <f t="shared" si="18"/>
        <v>0.07452369164217498</v>
      </c>
      <c r="Q114" s="11">
        <f t="shared" si="19"/>
        <v>17.67934985631616</v>
      </c>
      <c r="R114" s="43"/>
      <c r="S114" s="15">
        <f t="shared" si="21"/>
        <v>641.625</v>
      </c>
      <c r="U114" s="2">
        <f t="shared" si="22"/>
        <v>0</v>
      </c>
      <c r="V114" s="12">
        <f t="shared" si="23"/>
        <v>101.26073107044265</v>
      </c>
    </row>
    <row r="115" spans="7:22" ht="15" customHeight="1">
      <c r="G115" s="14">
        <v>560</v>
      </c>
      <c r="H115" s="14">
        <f t="shared" si="20"/>
        <v>0</v>
      </c>
      <c r="I115" s="36">
        <f t="shared" si="12"/>
        <v>0</v>
      </c>
      <c r="J115" s="15">
        <f t="shared" si="13"/>
        <v>0.6586399903687518</v>
      </c>
      <c r="K115" s="16">
        <f t="shared" si="14"/>
        <v>0.3470453095303595</v>
      </c>
      <c r="L115" s="15">
        <f t="shared" si="15"/>
        <v>0</v>
      </c>
      <c r="M115" s="11">
        <f t="shared" si="16"/>
        <v>0</v>
      </c>
      <c r="N115" s="4"/>
      <c r="O115" s="15">
        <f t="shared" si="17"/>
        <v>0.09315461455271873</v>
      </c>
      <c r="P115" s="16">
        <f t="shared" si="18"/>
        <v>0.07452369164217498</v>
      </c>
      <c r="Q115" s="11">
        <f t="shared" si="19"/>
        <v>17.67934985631616</v>
      </c>
      <c r="R115" s="43"/>
      <c r="S115" s="15">
        <f t="shared" si="21"/>
        <v>641.625</v>
      </c>
      <c r="U115" s="2">
        <f t="shared" si="22"/>
        <v>0</v>
      </c>
      <c r="V115" s="12">
        <f t="shared" si="23"/>
        <v>101.26073107044265</v>
      </c>
    </row>
    <row r="116" spans="7:22" ht="15" customHeight="1">
      <c r="G116" s="14">
        <v>565</v>
      </c>
      <c r="H116" s="14">
        <f t="shared" si="20"/>
        <v>0</v>
      </c>
      <c r="I116" s="36">
        <f t="shared" si="12"/>
        <v>0</v>
      </c>
      <c r="J116" s="15">
        <f t="shared" si="13"/>
        <v>0.6586399903687518</v>
      </c>
      <c r="K116" s="16">
        <f t="shared" si="14"/>
        <v>0.3470453095303595</v>
      </c>
      <c r="L116" s="15">
        <f t="shared" si="15"/>
        <v>0</v>
      </c>
      <c r="M116" s="11">
        <f t="shared" si="16"/>
        <v>0</v>
      </c>
      <c r="N116" s="4"/>
      <c r="O116" s="15">
        <f t="shared" si="17"/>
        <v>0.09315461455271873</v>
      </c>
      <c r="P116" s="16">
        <f t="shared" si="18"/>
        <v>0.07452369164217498</v>
      </c>
      <c r="Q116" s="11">
        <f t="shared" si="19"/>
        <v>17.67934985631616</v>
      </c>
      <c r="R116" s="43"/>
      <c r="S116" s="15">
        <f t="shared" si="21"/>
        <v>641.625</v>
      </c>
      <c r="U116" s="2">
        <f t="shared" si="22"/>
        <v>0</v>
      </c>
      <c r="V116" s="12">
        <f t="shared" si="23"/>
        <v>101.26073107044265</v>
      </c>
    </row>
    <row r="117" spans="7:22" ht="15" customHeight="1">
      <c r="G117" s="14">
        <v>570</v>
      </c>
      <c r="H117" s="14">
        <f t="shared" si="20"/>
        <v>0</v>
      </c>
      <c r="I117" s="36">
        <f t="shared" si="12"/>
        <v>0</v>
      </c>
      <c r="J117" s="15">
        <f t="shared" si="13"/>
        <v>0.6586399903687518</v>
      </c>
      <c r="K117" s="16">
        <f t="shared" si="14"/>
        <v>0.3470453095303595</v>
      </c>
      <c r="L117" s="15">
        <f t="shared" si="15"/>
        <v>0</v>
      </c>
      <c r="M117" s="11">
        <f t="shared" si="16"/>
        <v>0</v>
      </c>
      <c r="N117" s="4"/>
      <c r="O117" s="15">
        <f t="shared" si="17"/>
        <v>0.09315461455271873</v>
      </c>
      <c r="P117" s="16">
        <f t="shared" si="18"/>
        <v>0.07452369164217498</v>
      </c>
      <c r="Q117" s="11">
        <f t="shared" si="19"/>
        <v>17.67934985631616</v>
      </c>
      <c r="R117" s="43"/>
      <c r="S117" s="15">
        <f t="shared" si="21"/>
        <v>641.625</v>
      </c>
      <c r="U117" s="2">
        <f t="shared" si="22"/>
        <v>0</v>
      </c>
      <c r="V117" s="12">
        <f t="shared" si="23"/>
        <v>101.26073107044265</v>
      </c>
    </row>
    <row r="118" spans="7:22" ht="15" customHeight="1">
      <c r="G118" s="14">
        <v>575</v>
      </c>
      <c r="H118" s="14">
        <f t="shared" si="20"/>
        <v>0</v>
      </c>
      <c r="I118" s="36">
        <f t="shared" si="12"/>
        <v>0</v>
      </c>
      <c r="J118" s="15">
        <f t="shared" si="13"/>
        <v>0.6586399903687518</v>
      </c>
      <c r="K118" s="16">
        <f t="shared" si="14"/>
        <v>0.3470453095303595</v>
      </c>
      <c r="L118" s="15">
        <f t="shared" si="15"/>
        <v>0</v>
      </c>
      <c r="M118" s="11">
        <f t="shared" si="16"/>
        <v>0</v>
      </c>
      <c r="N118" s="4"/>
      <c r="O118" s="15">
        <f t="shared" si="17"/>
        <v>0.09315461455271873</v>
      </c>
      <c r="P118" s="16">
        <f t="shared" si="18"/>
        <v>0.07452369164217498</v>
      </c>
      <c r="Q118" s="11">
        <f t="shared" si="19"/>
        <v>17.67934985631616</v>
      </c>
      <c r="R118" s="43"/>
      <c r="S118" s="15">
        <f t="shared" si="21"/>
        <v>641.625</v>
      </c>
      <c r="U118" s="2">
        <f t="shared" si="22"/>
        <v>0</v>
      </c>
      <c r="V118" s="12">
        <f t="shared" si="23"/>
        <v>101.26073107044265</v>
      </c>
    </row>
    <row r="119" spans="7:22" ht="15" customHeight="1">
      <c r="G119" s="14">
        <v>580</v>
      </c>
      <c r="H119" s="14">
        <f t="shared" si="20"/>
        <v>0</v>
      </c>
      <c r="I119" s="36">
        <f t="shared" si="12"/>
        <v>0</v>
      </c>
      <c r="J119" s="15">
        <f t="shared" si="13"/>
        <v>0.6586399903687518</v>
      </c>
      <c r="K119" s="16">
        <f t="shared" si="14"/>
        <v>0.3470453095303595</v>
      </c>
      <c r="L119" s="15">
        <f t="shared" si="15"/>
        <v>0</v>
      </c>
      <c r="M119" s="11">
        <f t="shared" si="16"/>
        <v>0</v>
      </c>
      <c r="N119" s="4"/>
      <c r="O119" s="15">
        <f t="shared" si="17"/>
        <v>0.09315461455271873</v>
      </c>
      <c r="P119" s="16">
        <f t="shared" si="18"/>
        <v>0.07452369164217498</v>
      </c>
      <c r="Q119" s="11">
        <f t="shared" si="19"/>
        <v>17.67934985631616</v>
      </c>
      <c r="R119" s="43"/>
      <c r="S119" s="15">
        <f t="shared" si="21"/>
        <v>641.625</v>
      </c>
      <c r="U119" s="2">
        <f t="shared" si="22"/>
        <v>0</v>
      </c>
      <c r="V119" s="12">
        <f t="shared" si="23"/>
        <v>101.26073107044265</v>
      </c>
    </row>
    <row r="120" spans="7:22" ht="15" customHeight="1">
      <c r="G120" s="14">
        <v>585</v>
      </c>
      <c r="H120" s="14">
        <f t="shared" si="20"/>
        <v>0</v>
      </c>
      <c r="I120" s="36">
        <f t="shared" si="12"/>
        <v>0</v>
      </c>
      <c r="J120" s="15">
        <f t="shared" si="13"/>
        <v>0.6586399903687518</v>
      </c>
      <c r="K120" s="16">
        <f t="shared" si="14"/>
        <v>0.3470453095303595</v>
      </c>
      <c r="L120" s="15">
        <f t="shared" si="15"/>
        <v>0</v>
      </c>
      <c r="M120" s="11">
        <f t="shared" si="16"/>
        <v>0</v>
      </c>
      <c r="N120" s="4"/>
      <c r="O120" s="15">
        <f t="shared" si="17"/>
        <v>0.09315461455271873</v>
      </c>
      <c r="P120" s="16">
        <f t="shared" si="18"/>
        <v>0.07452369164217498</v>
      </c>
      <c r="Q120" s="11">
        <f t="shared" si="19"/>
        <v>17.67934985631616</v>
      </c>
      <c r="R120" s="43"/>
      <c r="S120" s="15">
        <f t="shared" si="21"/>
        <v>641.625</v>
      </c>
      <c r="U120" s="2">
        <f t="shared" si="22"/>
        <v>0</v>
      </c>
      <c r="V120" s="12">
        <f t="shared" si="23"/>
        <v>101.26073107044265</v>
      </c>
    </row>
    <row r="121" spans="7:22" ht="15" customHeight="1">
      <c r="G121" s="14">
        <v>590</v>
      </c>
      <c r="H121" s="14">
        <f t="shared" si="20"/>
        <v>0</v>
      </c>
      <c r="I121" s="36">
        <f t="shared" si="12"/>
        <v>0</v>
      </c>
      <c r="J121" s="15">
        <f t="shared" si="13"/>
        <v>0.6586399903687518</v>
      </c>
      <c r="K121" s="16">
        <f t="shared" si="14"/>
        <v>0.3470453095303595</v>
      </c>
      <c r="L121" s="15">
        <f t="shared" si="15"/>
        <v>0</v>
      </c>
      <c r="M121" s="11">
        <f t="shared" si="16"/>
        <v>0</v>
      </c>
      <c r="N121" s="4"/>
      <c r="O121" s="15">
        <f t="shared" si="17"/>
        <v>0.09315461455271873</v>
      </c>
      <c r="P121" s="16">
        <f t="shared" si="18"/>
        <v>0.07452369164217498</v>
      </c>
      <c r="Q121" s="11">
        <f t="shared" si="19"/>
        <v>17.67934985631616</v>
      </c>
      <c r="R121" s="43"/>
      <c r="S121" s="15">
        <f t="shared" si="21"/>
        <v>641.625</v>
      </c>
      <c r="U121" s="2">
        <f t="shared" si="22"/>
        <v>0</v>
      </c>
      <c r="V121" s="12">
        <f t="shared" si="23"/>
        <v>101.26073107044265</v>
      </c>
    </row>
    <row r="122" spans="7:22" ht="15" customHeight="1">
      <c r="G122" s="14">
        <v>595</v>
      </c>
      <c r="H122" s="14">
        <f t="shared" si="20"/>
        <v>0</v>
      </c>
      <c r="I122" s="36">
        <f t="shared" si="12"/>
        <v>0</v>
      </c>
      <c r="J122" s="15">
        <f t="shared" si="13"/>
        <v>0.6586399903687518</v>
      </c>
      <c r="K122" s="16">
        <f t="shared" si="14"/>
        <v>0.3470453095303595</v>
      </c>
      <c r="L122" s="15">
        <f t="shared" si="15"/>
        <v>0</v>
      </c>
      <c r="M122" s="11">
        <f t="shared" si="16"/>
        <v>0</v>
      </c>
      <c r="N122" s="4"/>
      <c r="O122" s="15">
        <f t="shared" si="17"/>
        <v>0.09315461455271873</v>
      </c>
      <c r="P122" s="16">
        <f t="shared" si="18"/>
        <v>0.07452369164217498</v>
      </c>
      <c r="Q122" s="11">
        <f t="shared" si="19"/>
        <v>17.67934985631616</v>
      </c>
      <c r="R122" s="43"/>
      <c r="S122" s="15">
        <f t="shared" si="21"/>
        <v>641.625</v>
      </c>
      <c r="U122" s="2">
        <f t="shared" si="22"/>
        <v>0</v>
      </c>
      <c r="V122" s="12">
        <f t="shared" si="23"/>
        <v>101.26073107044265</v>
      </c>
    </row>
    <row r="123" spans="7:22" ht="15" customHeight="1">
      <c r="G123" s="14">
        <v>600</v>
      </c>
      <c r="H123" s="14">
        <f t="shared" si="20"/>
        <v>0</v>
      </c>
      <c r="I123" s="36">
        <f t="shared" si="12"/>
        <v>0</v>
      </c>
      <c r="J123" s="15">
        <f t="shared" si="13"/>
        <v>0.6586399903687518</v>
      </c>
      <c r="K123" s="16">
        <f t="shared" si="14"/>
        <v>0.3470453095303595</v>
      </c>
      <c r="L123" s="15">
        <f t="shared" si="15"/>
        <v>0</v>
      </c>
      <c r="M123" s="11">
        <f t="shared" si="16"/>
        <v>0</v>
      </c>
      <c r="N123" s="4"/>
      <c r="O123" s="15">
        <f t="shared" si="17"/>
        <v>0.09315461455271873</v>
      </c>
      <c r="P123" s="16">
        <f t="shared" si="18"/>
        <v>0.07452369164217498</v>
      </c>
      <c r="Q123" s="11">
        <f t="shared" si="19"/>
        <v>17.67934985631616</v>
      </c>
      <c r="R123" s="43"/>
      <c r="S123" s="15">
        <f t="shared" si="21"/>
        <v>641.625</v>
      </c>
      <c r="U123" s="2">
        <f t="shared" si="22"/>
        <v>0</v>
      </c>
      <c r="V123" s="12">
        <f t="shared" si="23"/>
        <v>101.26073107044265</v>
      </c>
    </row>
    <row r="124" spans="7:22" ht="15" customHeight="1">
      <c r="G124" s="14">
        <v>605</v>
      </c>
      <c r="H124" s="14">
        <f t="shared" si="20"/>
        <v>0</v>
      </c>
      <c r="I124" s="36">
        <f t="shared" si="12"/>
        <v>0</v>
      </c>
      <c r="J124" s="15">
        <f t="shared" si="13"/>
        <v>0.6586399903687518</v>
      </c>
      <c r="K124" s="16">
        <f t="shared" si="14"/>
        <v>0.3470453095303595</v>
      </c>
      <c r="L124" s="15">
        <f t="shared" si="15"/>
        <v>0</v>
      </c>
      <c r="M124" s="11">
        <f t="shared" si="16"/>
        <v>0</v>
      </c>
      <c r="N124" s="4"/>
      <c r="O124" s="15">
        <f t="shared" si="17"/>
        <v>0.09315461455271873</v>
      </c>
      <c r="P124" s="16">
        <f t="shared" si="18"/>
        <v>0.07452369164217498</v>
      </c>
      <c r="Q124" s="11">
        <f t="shared" si="19"/>
        <v>17.67934985631616</v>
      </c>
      <c r="R124" s="43"/>
      <c r="S124" s="15">
        <f t="shared" si="21"/>
        <v>641.625</v>
      </c>
      <c r="U124" s="2">
        <f t="shared" si="22"/>
        <v>0</v>
      </c>
      <c r="V124" s="12">
        <f t="shared" si="23"/>
        <v>101.26073107044265</v>
      </c>
    </row>
    <row r="125" spans="7:22" ht="15" customHeight="1">
      <c r="G125" s="14">
        <v>610</v>
      </c>
      <c r="H125" s="14">
        <f t="shared" si="20"/>
        <v>0</v>
      </c>
      <c r="I125" s="36">
        <f t="shared" si="12"/>
        <v>0</v>
      </c>
      <c r="J125" s="15">
        <f t="shared" si="13"/>
        <v>0.6586399903687518</v>
      </c>
      <c r="K125" s="16">
        <f t="shared" si="14"/>
        <v>0.3470453095303595</v>
      </c>
      <c r="L125" s="15">
        <f t="shared" si="15"/>
        <v>0</v>
      </c>
      <c r="M125" s="11">
        <f t="shared" si="16"/>
        <v>0</v>
      </c>
      <c r="N125" s="4"/>
      <c r="O125" s="15">
        <f t="shared" si="17"/>
        <v>0.09315461455271873</v>
      </c>
      <c r="P125" s="16">
        <f t="shared" si="18"/>
        <v>0.07452369164217498</v>
      </c>
      <c r="Q125" s="11">
        <f t="shared" si="19"/>
        <v>17.67934985631616</v>
      </c>
      <c r="R125" s="43"/>
      <c r="S125" s="15">
        <f t="shared" si="21"/>
        <v>641.625</v>
      </c>
      <c r="U125" s="2">
        <f t="shared" si="22"/>
        <v>0</v>
      </c>
      <c r="V125" s="12">
        <f t="shared" si="23"/>
        <v>101.26073107044265</v>
      </c>
    </row>
    <row r="126" spans="7:22" ht="15" customHeight="1">
      <c r="G126" s="14">
        <v>615</v>
      </c>
      <c r="H126" s="14">
        <f t="shared" si="20"/>
        <v>0</v>
      </c>
      <c r="I126" s="36">
        <f t="shared" si="12"/>
        <v>0</v>
      </c>
      <c r="J126" s="15">
        <f t="shared" si="13"/>
        <v>0.6586399903687518</v>
      </c>
      <c r="K126" s="16">
        <f t="shared" si="14"/>
        <v>0.3470453095303595</v>
      </c>
      <c r="L126" s="15">
        <f t="shared" si="15"/>
        <v>0</v>
      </c>
      <c r="M126" s="11">
        <f t="shared" si="16"/>
        <v>0</v>
      </c>
      <c r="N126" s="4"/>
      <c r="O126" s="15">
        <f t="shared" si="17"/>
        <v>0.09315461455271873</v>
      </c>
      <c r="P126" s="16">
        <f t="shared" si="18"/>
        <v>0.07452369164217498</v>
      </c>
      <c r="Q126" s="11">
        <f t="shared" si="19"/>
        <v>17.67934985631616</v>
      </c>
      <c r="R126" s="43"/>
      <c r="S126" s="15">
        <f t="shared" si="21"/>
        <v>641.625</v>
      </c>
      <c r="U126" s="2">
        <f t="shared" si="22"/>
        <v>0</v>
      </c>
      <c r="V126" s="12">
        <f t="shared" si="23"/>
        <v>101.26073107044265</v>
      </c>
    </row>
    <row r="127" spans="7:22" ht="15" customHeight="1">
      <c r="G127" s="14">
        <v>620</v>
      </c>
      <c r="H127" s="14">
        <f t="shared" si="20"/>
        <v>0</v>
      </c>
      <c r="I127" s="36">
        <f t="shared" si="12"/>
        <v>0</v>
      </c>
      <c r="J127" s="15">
        <f t="shared" si="13"/>
        <v>0.6586399903687518</v>
      </c>
      <c r="K127" s="16">
        <f t="shared" si="14"/>
        <v>0.3470453095303595</v>
      </c>
      <c r="L127" s="15">
        <f t="shared" si="15"/>
        <v>0</v>
      </c>
      <c r="M127" s="11">
        <f t="shared" si="16"/>
        <v>0</v>
      </c>
      <c r="N127" s="4"/>
      <c r="O127" s="15">
        <f t="shared" si="17"/>
        <v>0.09315461455271873</v>
      </c>
      <c r="P127" s="16">
        <f t="shared" si="18"/>
        <v>0.07452369164217498</v>
      </c>
      <c r="Q127" s="11">
        <f t="shared" si="19"/>
        <v>17.67934985631616</v>
      </c>
      <c r="R127" s="43"/>
      <c r="S127" s="15">
        <f t="shared" si="21"/>
        <v>641.625</v>
      </c>
      <c r="U127" s="2">
        <f t="shared" si="22"/>
        <v>0</v>
      </c>
      <c r="V127" s="12">
        <f t="shared" si="23"/>
        <v>101.26073107044265</v>
      </c>
    </row>
    <row r="128" spans="7:22" ht="15" customHeight="1">
      <c r="G128" s="14">
        <v>625</v>
      </c>
      <c r="H128" s="14">
        <f t="shared" si="20"/>
        <v>0</v>
      </c>
      <c r="I128" s="36">
        <f t="shared" si="12"/>
        <v>0</v>
      </c>
      <c r="J128" s="15">
        <f t="shared" si="13"/>
        <v>0.6586399903687518</v>
      </c>
      <c r="K128" s="16">
        <f t="shared" si="14"/>
        <v>0.3470453095303595</v>
      </c>
      <c r="L128" s="15">
        <f t="shared" si="15"/>
        <v>0</v>
      </c>
      <c r="M128" s="11">
        <f t="shared" si="16"/>
        <v>0</v>
      </c>
      <c r="N128" s="4"/>
      <c r="O128" s="15">
        <f t="shared" si="17"/>
        <v>0.09315461455271873</v>
      </c>
      <c r="P128" s="16">
        <f t="shared" si="18"/>
        <v>0.07452369164217498</v>
      </c>
      <c r="Q128" s="11">
        <f t="shared" si="19"/>
        <v>17.67934985631616</v>
      </c>
      <c r="R128" s="43"/>
      <c r="S128" s="15">
        <f t="shared" si="21"/>
        <v>641.625</v>
      </c>
      <c r="U128" s="2">
        <f t="shared" si="22"/>
        <v>0</v>
      </c>
      <c r="V128" s="12">
        <f t="shared" si="23"/>
        <v>101.26073107044265</v>
      </c>
    </row>
    <row r="129" spans="7:22" ht="15" customHeight="1">
      <c r="G129" s="14">
        <v>630</v>
      </c>
      <c r="H129" s="14">
        <f t="shared" si="20"/>
        <v>0</v>
      </c>
      <c r="I129" s="36">
        <f t="shared" si="12"/>
        <v>0</v>
      </c>
      <c r="J129" s="15">
        <f t="shared" si="13"/>
        <v>0.6586399903687518</v>
      </c>
      <c r="K129" s="16">
        <f t="shared" si="14"/>
        <v>0.3470453095303595</v>
      </c>
      <c r="L129" s="15">
        <f t="shared" si="15"/>
        <v>0</v>
      </c>
      <c r="M129" s="11">
        <f t="shared" si="16"/>
        <v>0</v>
      </c>
      <c r="N129" s="4"/>
      <c r="O129" s="15">
        <f t="shared" si="17"/>
        <v>0.09315461455271873</v>
      </c>
      <c r="P129" s="16">
        <f t="shared" si="18"/>
        <v>0.07452369164217498</v>
      </c>
      <c r="Q129" s="11">
        <f t="shared" si="19"/>
        <v>17.67934985631616</v>
      </c>
      <c r="R129" s="43"/>
      <c r="S129" s="15">
        <f t="shared" si="21"/>
        <v>641.625</v>
      </c>
      <c r="U129" s="2">
        <f t="shared" si="22"/>
        <v>0</v>
      </c>
      <c r="V129" s="12">
        <f t="shared" si="23"/>
        <v>101.26073107044265</v>
      </c>
    </row>
    <row r="130" spans="7:22" ht="15" customHeight="1">
      <c r="G130" s="14">
        <v>635</v>
      </c>
      <c r="H130" s="14">
        <f t="shared" si="20"/>
        <v>0</v>
      </c>
      <c r="I130" s="36">
        <f t="shared" si="12"/>
        <v>0</v>
      </c>
      <c r="J130" s="15">
        <f t="shared" si="13"/>
        <v>0.6586399903687518</v>
      </c>
      <c r="K130" s="16">
        <f t="shared" si="14"/>
        <v>0.3470453095303595</v>
      </c>
      <c r="L130" s="15">
        <f t="shared" si="15"/>
        <v>0</v>
      </c>
      <c r="M130" s="11">
        <f t="shared" si="16"/>
        <v>0</v>
      </c>
      <c r="N130" s="4"/>
      <c r="O130" s="15">
        <f t="shared" si="17"/>
        <v>0.09315461455271873</v>
      </c>
      <c r="P130" s="16">
        <f t="shared" si="18"/>
        <v>0.07452369164217498</v>
      </c>
      <c r="Q130" s="11">
        <f t="shared" si="19"/>
        <v>17.67934985631616</v>
      </c>
      <c r="R130" s="43"/>
      <c r="S130" s="15">
        <f t="shared" si="21"/>
        <v>641.625</v>
      </c>
      <c r="U130" s="2">
        <f t="shared" si="22"/>
        <v>0</v>
      </c>
      <c r="V130" s="12">
        <f t="shared" si="23"/>
        <v>101.26073107044265</v>
      </c>
    </row>
    <row r="131" spans="7:22" ht="15" customHeight="1">
      <c r="G131" s="14">
        <v>640</v>
      </c>
      <c r="H131" s="14">
        <f t="shared" si="20"/>
        <v>0</v>
      </c>
      <c r="I131" s="36">
        <f aca="true" t="shared" si="24" ref="I131:I194">H131*$D$7/($D$8*PI())*60</f>
        <v>0</v>
      </c>
      <c r="J131" s="15">
        <f aca="true" t="shared" si="25" ref="J131:J194">$D$29*($D$13+$D$20)+$D$24/1000*I131</f>
        <v>0.6586399903687518</v>
      </c>
      <c r="K131" s="16">
        <f aca="true" t="shared" si="26" ref="K131:K194">J131*$D$29*$D$6</f>
        <v>0.3470453095303595</v>
      </c>
      <c r="L131" s="15">
        <f aca="true" t="shared" si="27" ref="L131:L194">($D$5/1000)*($D$9/1000)*(H131/1000)</f>
        <v>0</v>
      </c>
      <c r="M131" s="11">
        <f aca="true" t="shared" si="28" ref="M131:M194">L131/K131*100</f>
        <v>0</v>
      </c>
      <c r="N131" s="4"/>
      <c r="O131" s="15">
        <f aca="true" t="shared" si="29" ref="O131:O194">($D$18-SQRT($D$18^2-4*$D$19*K131))/(2*$D$19)</f>
        <v>0.09315461455271873</v>
      </c>
      <c r="P131" s="16">
        <f aca="true" t="shared" si="30" ref="P131:P194">O131*$D$19</f>
        <v>0.07452369164217498</v>
      </c>
      <c r="Q131" s="11">
        <f aca="true" t="shared" si="31" ref="Q131:Q194">J131/($D$18-P131)*100</f>
        <v>17.67934985631616</v>
      </c>
      <c r="R131" s="43"/>
      <c r="S131" s="15">
        <f t="shared" si="21"/>
        <v>641.625</v>
      </c>
      <c r="U131" s="2">
        <f t="shared" si="22"/>
        <v>0</v>
      </c>
      <c r="V131" s="12">
        <f t="shared" si="23"/>
        <v>101.26073107044265</v>
      </c>
    </row>
    <row r="132" spans="7:22" ht="15" customHeight="1">
      <c r="G132" s="14">
        <v>645</v>
      </c>
      <c r="H132" s="14">
        <f t="shared" si="20"/>
        <v>0</v>
      </c>
      <c r="I132" s="36">
        <f t="shared" si="24"/>
        <v>0</v>
      </c>
      <c r="J132" s="15">
        <f t="shared" si="25"/>
        <v>0.6586399903687518</v>
      </c>
      <c r="K132" s="16">
        <f t="shared" si="26"/>
        <v>0.3470453095303595</v>
      </c>
      <c r="L132" s="15">
        <f t="shared" si="27"/>
        <v>0</v>
      </c>
      <c r="M132" s="11">
        <f t="shared" si="28"/>
        <v>0</v>
      </c>
      <c r="N132" s="4"/>
      <c r="O132" s="15">
        <f t="shared" si="29"/>
        <v>0.09315461455271873</v>
      </c>
      <c r="P132" s="16">
        <f t="shared" si="30"/>
        <v>0.07452369164217498</v>
      </c>
      <c r="Q132" s="11">
        <f t="shared" si="31"/>
        <v>17.67934985631616</v>
      </c>
      <c r="R132" s="43"/>
      <c r="S132" s="15">
        <f t="shared" si="21"/>
        <v>641.625</v>
      </c>
      <c r="U132" s="2">
        <f t="shared" si="22"/>
        <v>0</v>
      </c>
      <c r="V132" s="12">
        <f t="shared" si="23"/>
        <v>101.26073107044265</v>
      </c>
    </row>
    <row r="133" spans="7:22" ht="15" customHeight="1">
      <c r="G133" s="14">
        <v>650</v>
      </c>
      <c r="H133" s="14">
        <f aca="true" t="shared" si="32" ref="H133:H196">IF(V132&lt;100,$D$9*G133/1000,0)</f>
        <v>0</v>
      </c>
      <c r="I133" s="36">
        <f t="shared" si="24"/>
        <v>0</v>
      </c>
      <c r="J133" s="15">
        <f t="shared" si="25"/>
        <v>0.6586399903687518</v>
      </c>
      <c r="K133" s="16">
        <f t="shared" si="26"/>
        <v>0.3470453095303595</v>
      </c>
      <c r="L133" s="15">
        <f t="shared" si="27"/>
        <v>0</v>
      </c>
      <c r="M133" s="11">
        <f t="shared" si="28"/>
        <v>0</v>
      </c>
      <c r="N133" s="4"/>
      <c r="O133" s="15">
        <f t="shared" si="29"/>
        <v>0.09315461455271873</v>
      </c>
      <c r="P133" s="16">
        <f t="shared" si="30"/>
        <v>0.07452369164217498</v>
      </c>
      <c r="Q133" s="11">
        <f t="shared" si="31"/>
        <v>17.67934985631616</v>
      </c>
      <c r="R133" s="43"/>
      <c r="S133" s="15">
        <f aca="true" t="shared" si="33" ref="S133:S196">S132+(H132+H133)/2*(G133-G132)/1000</f>
        <v>641.625</v>
      </c>
      <c r="U133" s="2">
        <f aca="true" t="shared" si="34" ref="U133:U196">IF(AND(Q133&gt;=70,Q132&lt;70),H133,0)</f>
        <v>0</v>
      </c>
      <c r="V133" s="12">
        <f aca="true" t="shared" si="35" ref="V133:V196">MAX(Q133,V132)</f>
        <v>101.26073107044265</v>
      </c>
    </row>
    <row r="134" spans="7:22" ht="15" customHeight="1">
      <c r="G134" s="14">
        <v>655</v>
      </c>
      <c r="H134" s="14">
        <f t="shared" si="32"/>
        <v>0</v>
      </c>
      <c r="I134" s="36">
        <f t="shared" si="24"/>
        <v>0</v>
      </c>
      <c r="J134" s="15">
        <f t="shared" si="25"/>
        <v>0.6586399903687518</v>
      </c>
      <c r="K134" s="16">
        <f t="shared" si="26"/>
        <v>0.3470453095303595</v>
      </c>
      <c r="L134" s="15">
        <f t="shared" si="27"/>
        <v>0</v>
      </c>
      <c r="M134" s="11">
        <f t="shared" si="28"/>
        <v>0</v>
      </c>
      <c r="N134" s="4"/>
      <c r="O134" s="15">
        <f t="shared" si="29"/>
        <v>0.09315461455271873</v>
      </c>
      <c r="P134" s="16">
        <f t="shared" si="30"/>
        <v>0.07452369164217498</v>
      </c>
      <c r="Q134" s="11">
        <f t="shared" si="31"/>
        <v>17.67934985631616</v>
      </c>
      <c r="R134" s="43"/>
      <c r="S134" s="15">
        <f t="shared" si="33"/>
        <v>641.625</v>
      </c>
      <c r="U134" s="2">
        <f t="shared" si="34"/>
        <v>0</v>
      </c>
      <c r="V134" s="12">
        <f t="shared" si="35"/>
        <v>101.26073107044265</v>
      </c>
    </row>
    <row r="135" spans="7:22" ht="15" customHeight="1">
      <c r="G135" s="14">
        <v>660</v>
      </c>
      <c r="H135" s="14">
        <f t="shared" si="32"/>
        <v>0</v>
      </c>
      <c r="I135" s="36">
        <f t="shared" si="24"/>
        <v>0</v>
      </c>
      <c r="J135" s="15">
        <f t="shared" si="25"/>
        <v>0.6586399903687518</v>
      </c>
      <c r="K135" s="16">
        <f t="shared" si="26"/>
        <v>0.3470453095303595</v>
      </c>
      <c r="L135" s="15">
        <f t="shared" si="27"/>
        <v>0</v>
      </c>
      <c r="M135" s="11">
        <f t="shared" si="28"/>
        <v>0</v>
      </c>
      <c r="N135" s="4"/>
      <c r="O135" s="15">
        <f t="shared" si="29"/>
        <v>0.09315461455271873</v>
      </c>
      <c r="P135" s="16">
        <f t="shared" si="30"/>
        <v>0.07452369164217498</v>
      </c>
      <c r="Q135" s="11">
        <f t="shared" si="31"/>
        <v>17.67934985631616</v>
      </c>
      <c r="R135" s="43"/>
      <c r="S135" s="15">
        <f t="shared" si="33"/>
        <v>641.625</v>
      </c>
      <c r="U135" s="2">
        <f t="shared" si="34"/>
        <v>0</v>
      </c>
      <c r="V135" s="12">
        <f t="shared" si="35"/>
        <v>101.26073107044265</v>
      </c>
    </row>
    <row r="136" spans="7:22" ht="15" customHeight="1">
      <c r="G136" s="14">
        <v>665</v>
      </c>
      <c r="H136" s="14">
        <f t="shared" si="32"/>
        <v>0</v>
      </c>
      <c r="I136" s="36">
        <f t="shared" si="24"/>
        <v>0</v>
      </c>
      <c r="J136" s="15">
        <f t="shared" si="25"/>
        <v>0.6586399903687518</v>
      </c>
      <c r="K136" s="16">
        <f t="shared" si="26"/>
        <v>0.3470453095303595</v>
      </c>
      <c r="L136" s="15">
        <f t="shared" si="27"/>
        <v>0</v>
      </c>
      <c r="M136" s="11">
        <f t="shared" si="28"/>
        <v>0</v>
      </c>
      <c r="N136" s="4"/>
      <c r="O136" s="15">
        <f t="shared" si="29"/>
        <v>0.09315461455271873</v>
      </c>
      <c r="P136" s="16">
        <f t="shared" si="30"/>
        <v>0.07452369164217498</v>
      </c>
      <c r="Q136" s="11">
        <f t="shared" si="31"/>
        <v>17.67934985631616</v>
      </c>
      <c r="R136" s="43"/>
      <c r="S136" s="15">
        <f t="shared" si="33"/>
        <v>641.625</v>
      </c>
      <c r="U136" s="2">
        <f t="shared" si="34"/>
        <v>0</v>
      </c>
      <c r="V136" s="12">
        <f t="shared" si="35"/>
        <v>101.26073107044265</v>
      </c>
    </row>
    <row r="137" spans="7:22" ht="15" customHeight="1">
      <c r="G137" s="14">
        <v>670</v>
      </c>
      <c r="H137" s="14">
        <f t="shared" si="32"/>
        <v>0</v>
      </c>
      <c r="I137" s="36">
        <f t="shared" si="24"/>
        <v>0</v>
      </c>
      <c r="J137" s="15">
        <f t="shared" si="25"/>
        <v>0.6586399903687518</v>
      </c>
      <c r="K137" s="16">
        <f t="shared" si="26"/>
        <v>0.3470453095303595</v>
      </c>
      <c r="L137" s="15">
        <f t="shared" si="27"/>
        <v>0</v>
      </c>
      <c r="M137" s="11">
        <f t="shared" si="28"/>
        <v>0</v>
      </c>
      <c r="N137" s="4"/>
      <c r="O137" s="15">
        <f t="shared" si="29"/>
        <v>0.09315461455271873</v>
      </c>
      <c r="P137" s="16">
        <f t="shared" si="30"/>
        <v>0.07452369164217498</v>
      </c>
      <c r="Q137" s="11">
        <f t="shared" si="31"/>
        <v>17.67934985631616</v>
      </c>
      <c r="R137" s="43"/>
      <c r="S137" s="15">
        <f t="shared" si="33"/>
        <v>641.625</v>
      </c>
      <c r="U137" s="2">
        <f t="shared" si="34"/>
        <v>0</v>
      </c>
      <c r="V137" s="12">
        <f t="shared" si="35"/>
        <v>101.26073107044265</v>
      </c>
    </row>
    <row r="138" spans="7:22" ht="15" customHeight="1">
      <c r="G138" s="14">
        <v>675</v>
      </c>
      <c r="H138" s="14">
        <f t="shared" si="32"/>
        <v>0</v>
      </c>
      <c r="I138" s="36">
        <f t="shared" si="24"/>
        <v>0</v>
      </c>
      <c r="J138" s="15">
        <f t="shared" si="25"/>
        <v>0.6586399903687518</v>
      </c>
      <c r="K138" s="16">
        <f t="shared" si="26"/>
        <v>0.3470453095303595</v>
      </c>
      <c r="L138" s="15">
        <f t="shared" si="27"/>
        <v>0</v>
      </c>
      <c r="M138" s="11">
        <f t="shared" si="28"/>
        <v>0</v>
      </c>
      <c r="N138" s="4"/>
      <c r="O138" s="15">
        <f t="shared" si="29"/>
        <v>0.09315461455271873</v>
      </c>
      <c r="P138" s="16">
        <f t="shared" si="30"/>
        <v>0.07452369164217498</v>
      </c>
      <c r="Q138" s="11">
        <f t="shared" si="31"/>
        <v>17.67934985631616</v>
      </c>
      <c r="R138" s="43"/>
      <c r="S138" s="15">
        <f t="shared" si="33"/>
        <v>641.625</v>
      </c>
      <c r="U138" s="2">
        <f t="shared" si="34"/>
        <v>0</v>
      </c>
      <c r="V138" s="12">
        <f t="shared" si="35"/>
        <v>101.26073107044265</v>
      </c>
    </row>
    <row r="139" spans="7:22" ht="15" customHeight="1">
      <c r="G139" s="14">
        <v>680</v>
      </c>
      <c r="H139" s="14">
        <f t="shared" si="32"/>
        <v>0</v>
      </c>
      <c r="I139" s="36">
        <f t="shared" si="24"/>
        <v>0</v>
      </c>
      <c r="J139" s="15">
        <f t="shared" si="25"/>
        <v>0.6586399903687518</v>
      </c>
      <c r="K139" s="16">
        <f t="shared" si="26"/>
        <v>0.3470453095303595</v>
      </c>
      <c r="L139" s="15">
        <f t="shared" si="27"/>
        <v>0</v>
      </c>
      <c r="M139" s="11">
        <f t="shared" si="28"/>
        <v>0</v>
      </c>
      <c r="N139" s="4"/>
      <c r="O139" s="15">
        <f t="shared" si="29"/>
        <v>0.09315461455271873</v>
      </c>
      <c r="P139" s="16">
        <f t="shared" si="30"/>
        <v>0.07452369164217498</v>
      </c>
      <c r="Q139" s="11">
        <f t="shared" si="31"/>
        <v>17.67934985631616</v>
      </c>
      <c r="R139" s="43"/>
      <c r="S139" s="15">
        <f t="shared" si="33"/>
        <v>641.625</v>
      </c>
      <c r="U139" s="2">
        <f t="shared" si="34"/>
        <v>0</v>
      </c>
      <c r="V139" s="12">
        <f t="shared" si="35"/>
        <v>101.26073107044265</v>
      </c>
    </row>
    <row r="140" spans="7:22" ht="15" customHeight="1">
      <c r="G140" s="14">
        <v>685</v>
      </c>
      <c r="H140" s="14">
        <f t="shared" si="32"/>
        <v>0</v>
      </c>
      <c r="I140" s="36">
        <f t="shared" si="24"/>
        <v>0</v>
      </c>
      <c r="J140" s="15">
        <f t="shared" si="25"/>
        <v>0.6586399903687518</v>
      </c>
      <c r="K140" s="16">
        <f t="shared" si="26"/>
        <v>0.3470453095303595</v>
      </c>
      <c r="L140" s="15">
        <f t="shared" si="27"/>
        <v>0</v>
      </c>
      <c r="M140" s="11">
        <f t="shared" si="28"/>
        <v>0</v>
      </c>
      <c r="N140" s="4"/>
      <c r="O140" s="15">
        <f t="shared" si="29"/>
        <v>0.09315461455271873</v>
      </c>
      <c r="P140" s="16">
        <f t="shared" si="30"/>
        <v>0.07452369164217498</v>
      </c>
      <c r="Q140" s="11">
        <f t="shared" si="31"/>
        <v>17.67934985631616</v>
      </c>
      <c r="R140" s="43"/>
      <c r="S140" s="15">
        <f t="shared" si="33"/>
        <v>641.625</v>
      </c>
      <c r="U140" s="2">
        <f t="shared" si="34"/>
        <v>0</v>
      </c>
      <c r="V140" s="12">
        <f t="shared" si="35"/>
        <v>101.26073107044265</v>
      </c>
    </row>
    <row r="141" spans="7:22" ht="15" customHeight="1">
      <c r="G141" s="14">
        <v>690</v>
      </c>
      <c r="H141" s="14">
        <f t="shared" si="32"/>
        <v>0</v>
      </c>
      <c r="I141" s="36">
        <f t="shared" si="24"/>
        <v>0</v>
      </c>
      <c r="J141" s="15">
        <f t="shared" si="25"/>
        <v>0.6586399903687518</v>
      </c>
      <c r="K141" s="16">
        <f t="shared" si="26"/>
        <v>0.3470453095303595</v>
      </c>
      <c r="L141" s="15">
        <f t="shared" si="27"/>
        <v>0</v>
      </c>
      <c r="M141" s="11">
        <f t="shared" si="28"/>
        <v>0</v>
      </c>
      <c r="N141" s="4"/>
      <c r="O141" s="15">
        <f t="shared" si="29"/>
        <v>0.09315461455271873</v>
      </c>
      <c r="P141" s="16">
        <f t="shared" si="30"/>
        <v>0.07452369164217498</v>
      </c>
      <c r="Q141" s="11">
        <f t="shared" si="31"/>
        <v>17.67934985631616</v>
      </c>
      <c r="R141" s="43"/>
      <c r="S141" s="15">
        <f t="shared" si="33"/>
        <v>641.625</v>
      </c>
      <c r="U141" s="2">
        <f t="shared" si="34"/>
        <v>0</v>
      </c>
      <c r="V141" s="12">
        <f t="shared" si="35"/>
        <v>101.26073107044265</v>
      </c>
    </row>
    <row r="142" spans="7:22" ht="15" customHeight="1">
      <c r="G142" s="14">
        <v>695</v>
      </c>
      <c r="H142" s="14">
        <f t="shared" si="32"/>
        <v>0</v>
      </c>
      <c r="I142" s="36">
        <f t="shared" si="24"/>
        <v>0</v>
      </c>
      <c r="J142" s="15">
        <f t="shared" si="25"/>
        <v>0.6586399903687518</v>
      </c>
      <c r="K142" s="16">
        <f t="shared" si="26"/>
        <v>0.3470453095303595</v>
      </c>
      <c r="L142" s="15">
        <f t="shared" si="27"/>
        <v>0</v>
      </c>
      <c r="M142" s="11">
        <f t="shared" si="28"/>
        <v>0</v>
      </c>
      <c r="N142" s="4"/>
      <c r="O142" s="15">
        <f t="shared" si="29"/>
        <v>0.09315461455271873</v>
      </c>
      <c r="P142" s="16">
        <f t="shared" si="30"/>
        <v>0.07452369164217498</v>
      </c>
      <c r="Q142" s="11">
        <f t="shared" si="31"/>
        <v>17.67934985631616</v>
      </c>
      <c r="R142" s="43"/>
      <c r="S142" s="15">
        <f t="shared" si="33"/>
        <v>641.625</v>
      </c>
      <c r="U142" s="2">
        <f t="shared" si="34"/>
        <v>0</v>
      </c>
      <c r="V142" s="12">
        <f t="shared" si="35"/>
        <v>101.26073107044265</v>
      </c>
    </row>
    <row r="143" spans="7:22" ht="15" customHeight="1">
      <c r="G143" s="14">
        <v>700</v>
      </c>
      <c r="H143" s="14">
        <f t="shared" si="32"/>
        <v>0</v>
      </c>
      <c r="I143" s="36">
        <f t="shared" si="24"/>
        <v>0</v>
      </c>
      <c r="J143" s="15">
        <f t="shared" si="25"/>
        <v>0.6586399903687518</v>
      </c>
      <c r="K143" s="16">
        <f t="shared" si="26"/>
        <v>0.3470453095303595</v>
      </c>
      <c r="L143" s="15">
        <f t="shared" si="27"/>
        <v>0</v>
      </c>
      <c r="M143" s="11">
        <f t="shared" si="28"/>
        <v>0</v>
      </c>
      <c r="N143" s="4"/>
      <c r="O143" s="15">
        <f t="shared" si="29"/>
        <v>0.09315461455271873</v>
      </c>
      <c r="P143" s="16">
        <f t="shared" si="30"/>
        <v>0.07452369164217498</v>
      </c>
      <c r="Q143" s="11">
        <f t="shared" si="31"/>
        <v>17.67934985631616</v>
      </c>
      <c r="R143" s="43"/>
      <c r="S143" s="15">
        <f t="shared" si="33"/>
        <v>641.625</v>
      </c>
      <c r="U143" s="2">
        <f t="shared" si="34"/>
        <v>0</v>
      </c>
      <c r="V143" s="12">
        <f t="shared" si="35"/>
        <v>101.26073107044265</v>
      </c>
    </row>
    <row r="144" spans="7:22" ht="15" customHeight="1">
      <c r="G144" s="14">
        <v>705</v>
      </c>
      <c r="H144" s="14">
        <f t="shared" si="32"/>
        <v>0</v>
      </c>
      <c r="I144" s="36">
        <f t="shared" si="24"/>
        <v>0</v>
      </c>
      <c r="J144" s="15">
        <f t="shared" si="25"/>
        <v>0.6586399903687518</v>
      </c>
      <c r="K144" s="16">
        <f t="shared" si="26"/>
        <v>0.3470453095303595</v>
      </c>
      <c r="L144" s="15">
        <f t="shared" si="27"/>
        <v>0</v>
      </c>
      <c r="M144" s="11">
        <f t="shared" si="28"/>
        <v>0</v>
      </c>
      <c r="N144" s="4"/>
      <c r="O144" s="15">
        <f t="shared" si="29"/>
        <v>0.09315461455271873</v>
      </c>
      <c r="P144" s="16">
        <f t="shared" si="30"/>
        <v>0.07452369164217498</v>
      </c>
      <c r="Q144" s="11">
        <f t="shared" si="31"/>
        <v>17.67934985631616</v>
      </c>
      <c r="R144" s="43"/>
      <c r="S144" s="15">
        <f t="shared" si="33"/>
        <v>641.625</v>
      </c>
      <c r="U144" s="2">
        <f t="shared" si="34"/>
        <v>0</v>
      </c>
      <c r="V144" s="12">
        <f t="shared" si="35"/>
        <v>101.26073107044265</v>
      </c>
    </row>
    <row r="145" spans="7:22" ht="15" customHeight="1">
      <c r="G145" s="14">
        <v>710</v>
      </c>
      <c r="H145" s="14">
        <f t="shared" si="32"/>
        <v>0</v>
      </c>
      <c r="I145" s="36">
        <f t="shared" si="24"/>
        <v>0</v>
      </c>
      <c r="J145" s="15">
        <f t="shared" si="25"/>
        <v>0.6586399903687518</v>
      </c>
      <c r="K145" s="16">
        <f t="shared" si="26"/>
        <v>0.3470453095303595</v>
      </c>
      <c r="L145" s="15">
        <f t="shared" si="27"/>
        <v>0</v>
      </c>
      <c r="M145" s="11">
        <f t="shared" si="28"/>
        <v>0</v>
      </c>
      <c r="N145" s="4"/>
      <c r="O145" s="15">
        <f t="shared" si="29"/>
        <v>0.09315461455271873</v>
      </c>
      <c r="P145" s="16">
        <f t="shared" si="30"/>
        <v>0.07452369164217498</v>
      </c>
      <c r="Q145" s="11">
        <f t="shared" si="31"/>
        <v>17.67934985631616</v>
      </c>
      <c r="R145" s="43"/>
      <c r="S145" s="15">
        <f t="shared" si="33"/>
        <v>641.625</v>
      </c>
      <c r="U145" s="2">
        <f t="shared" si="34"/>
        <v>0</v>
      </c>
      <c r="V145" s="12">
        <f t="shared" si="35"/>
        <v>101.26073107044265</v>
      </c>
    </row>
    <row r="146" spans="7:22" ht="15" customHeight="1">
      <c r="G146" s="14">
        <v>715</v>
      </c>
      <c r="H146" s="14">
        <f t="shared" si="32"/>
        <v>0</v>
      </c>
      <c r="I146" s="36">
        <f t="shared" si="24"/>
        <v>0</v>
      </c>
      <c r="J146" s="15">
        <f t="shared" si="25"/>
        <v>0.6586399903687518</v>
      </c>
      <c r="K146" s="16">
        <f t="shared" si="26"/>
        <v>0.3470453095303595</v>
      </c>
      <c r="L146" s="15">
        <f t="shared" si="27"/>
        <v>0</v>
      </c>
      <c r="M146" s="11">
        <f t="shared" si="28"/>
        <v>0</v>
      </c>
      <c r="N146" s="4"/>
      <c r="O146" s="15">
        <f t="shared" si="29"/>
        <v>0.09315461455271873</v>
      </c>
      <c r="P146" s="16">
        <f t="shared" si="30"/>
        <v>0.07452369164217498</v>
      </c>
      <c r="Q146" s="11">
        <f t="shared" si="31"/>
        <v>17.67934985631616</v>
      </c>
      <c r="R146" s="43"/>
      <c r="S146" s="15">
        <f t="shared" si="33"/>
        <v>641.625</v>
      </c>
      <c r="U146" s="2">
        <f t="shared" si="34"/>
        <v>0</v>
      </c>
      <c r="V146" s="12">
        <f t="shared" si="35"/>
        <v>101.26073107044265</v>
      </c>
    </row>
    <row r="147" spans="7:22" ht="15" customHeight="1">
      <c r="G147" s="14">
        <v>720</v>
      </c>
      <c r="H147" s="14">
        <f t="shared" si="32"/>
        <v>0</v>
      </c>
      <c r="I147" s="36">
        <f t="shared" si="24"/>
        <v>0</v>
      </c>
      <c r="J147" s="15">
        <f t="shared" si="25"/>
        <v>0.6586399903687518</v>
      </c>
      <c r="K147" s="16">
        <f t="shared" si="26"/>
        <v>0.3470453095303595</v>
      </c>
      <c r="L147" s="15">
        <f t="shared" si="27"/>
        <v>0</v>
      </c>
      <c r="M147" s="11">
        <f t="shared" si="28"/>
        <v>0</v>
      </c>
      <c r="N147" s="4"/>
      <c r="O147" s="15">
        <f t="shared" si="29"/>
        <v>0.09315461455271873</v>
      </c>
      <c r="P147" s="16">
        <f t="shared" si="30"/>
        <v>0.07452369164217498</v>
      </c>
      <c r="Q147" s="11">
        <f t="shared" si="31"/>
        <v>17.67934985631616</v>
      </c>
      <c r="R147" s="43"/>
      <c r="S147" s="15">
        <f t="shared" si="33"/>
        <v>641.625</v>
      </c>
      <c r="U147" s="2">
        <f t="shared" si="34"/>
        <v>0</v>
      </c>
      <c r="V147" s="12">
        <f t="shared" si="35"/>
        <v>101.26073107044265</v>
      </c>
    </row>
    <row r="148" spans="7:22" ht="15" customHeight="1">
      <c r="G148" s="14">
        <v>725</v>
      </c>
      <c r="H148" s="14">
        <f t="shared" si="32"/>
        <v>0</v>
      </c>
      <c r="I148" s="36">
        <f t="shared" si="24"/>
        <v>0</v>
      </c>
      <c r="J148" s="15">
        <f t="shared" si="25"/>
        <v>0.6586399903687518</v>
      </c>
      <c r="K148" s="16">
        <f t="shared" si="26"/>
        <v>0.3470453095303595</v>
      </c>
      <c r="L148" s="15">
        <f t="shared" si="27"/>
        <v>0</v>
      </c>
      <c r="M148" s="11">
        <f t="shared" si="28"/>
        <v>0</v>
      </c>
      <c r="N148" s="4"/>
      <c r="O148" s="15">
        <f t="shared" si="29"/>
        <v>0.09315461455271873</v>
      </c>
      <c r="P148" s="16">
        <f t="shared" si="30"/>
        <v>0.07452369164217498</v>
      </c>
      <c r="Q148" s="11">
        <f t="shared" si="31"/>
        <v>17.67934985631616</v>
      </c>
      <c r="R148" s="43"/>
      <c r="S148" s="15">
        <f t="shared" si="33"/>
        <v>641.625</v>
      </c>
      <c r="U148" s="2">
        <f t="shared" si="34"/>
        <v>0</v>
      </c>
      <c r="V148" s="12">
        <f t="shared" si="35"/>
        <v>101.26073107044265</v>
      </c>
    </row>
    <row r="149" spans="7:22" ht="15" customHeight="1">
      <c r="G149" s="14">
        <v>730</v>
      </c>
      <c r="H149" s="14">
        <f t="shared" si="32"/>
        <v>0</v>
      </c>
      <c r="I149" s="36">
        <f t="shared" si="24"/>
        <v>0</v>
      </c>
      <c r="J149" s="15">
        <f t="shared" si="25"/>
        <v>0.6586399903687518</v>
      </c>
      <c r="K149" s="16">
        <f t="shared" si="26"/>
        <v>0.3470453095303595</v>
      </c>
      <c r="L149" s="15">
        <f t="shared" si="27"/>
        <v>0</v>
      </c>
      <c r="M149" s="11">
        <f t="shared" si="28"/>
        <v>0</v>
      </c>
      <c r="N149" s="4"/>
      <c r="O149" s="15">
        <f t="shared" si="29"/>
        <v>0.09315461455271873</v>
      </c>
      <c r="P149" s="16">
        <f t="shared" si="30"/>
        <v>0.07452369164217498</v>
      </c>
      <c r="Q149" s="11">
        <f t="shared" si="31"/>
        <v>17.67934985631616</v>
      </c>
      <c r="R149" s="43"/>
      <c r="S149" s="15">
        <f t="shared" si="33"/>
        <v>641.625</v>
      </c>
      <c r="U149" s="2">
        <f t="shared" si="34"/>
        <v>0</v>
      </c>
      <c r="V149" s="12">
        <f t="shared" si="35"/>
        <v>101.26073107044265</v>
      </c>
    </row>
    <row r="150" spans="7:22" ht="15" customHeight="1">
      <c r="G150" s="14">
        <v>735</v>
      </c>
      <c r="H150" s="14">
        <f t="shared" si="32"/>
        <v>0</v>
      </c>
      <c r="I150" s="36">
        <f t="shared" si="24"/>
        <v>0</v>
      </c>
      <c r="J150" s="15">
        <f t="shared" si="25"/>
        <v>0.6586399903687518</v>
      </c>
      <c r="K150" s="16">
        <f t="shared" si="26"/>
        <v>0.3470453095303595</v>
      </c>
      <c r="L150" s="15">
        <f t="shared" si="27"/>
        <v>0</v>
      </c>
      <c r="M150" s="11">
        <f t="shared" si="28"/>
        <v>0</v>
      </c>
      <c r="N150" s="4"/>
      <c r="O150" s="15">
        <f t="shared" si="29"/>
        <v>0.09315461455271873</v>
      </c>
      <c r="P150" s="16">
        <f t="shared" si="30"/>
        <v>0.07452369164217498</v>
      </c>
      <c r="Q150" s="11">
        <f t="shared" si="31"/>
        <v>17.67934985631616</v>
      </c>
      <c r="R150" s="43"/>
      <c r="S150" s="15">
        <f t="shared" si="33"/>
        <v>641.625</v>
      </c>
      <c r="U150" s="2">
        <f t="shared" si="34"/>
        <v>0</v>
      </c>
      <c r="V150" s="12">
        <f t="shared" si="35"/>
        <v>101.26073107044265</v>
      </c>
    </row>
    <row r="151" spans="7:22" ht="15" customHeight="1">
      <c r="G151" s="14">
        <v>740</v>
      </c>
      <c r="H151" s="14">
        <f t="shared" si="32"/>
        <v>0</v>
      </c>
      <c r="I151" s="36">
        <f t="shared" si="24"/>
        <v>0</v>
      </c>
      <c r="J151" s="15">
        <f t="shared" si="25"/>
        <v>0.6586399903687518</v>
      </c>
      <c r="K151" s="16">
        <f t="shared" si="26"/>
        <v>0.3470453095303595</v>
      </c>
      <c r="L151" s="15">
        <f t="shared" si="27"/>
        <v>0</v>
      </c>
      <c r="M151" s="11">
        <f t="shared" si="28"/>
        <v>0</v>
      </c>
      <c r="N151" s="4"/>
      <c r="O151" s="15">
        <f t="shared" si="29"/>
        <v>0.09315461455271873</v>
      </c>
      <c r="P151" s="16">
        <f t="shared" si="30"/>
        <v>0.07452369164217498</v>
      </c>
      <c r="Q151" s="11">
        <f t="shared" si="31"/>
        <v>17.67934985631616</v>
      </c>
      <c r="R151" s="43"/>
      <c r="S151" s="15">
        <f t="shared" si="33"/>
        <v>641.625</v>
      </c>
      <c r="U151" s="2">
        <f t="shared" si="34"/>
        <v>0</v>
      </c>
      <c r="V151" s="12">
        <f t="shared" si="35"/>
        <v>101.26073107044265</v>
      </c>
    </row>
    <row r="152" spans="7:22" ht="15" customHeight="1">
      <c r="G152" s="14">
        <v>745</v>
      </c>
      <c r="H152" s="14">
        <f t="shared" si="32"/>
        <v>0</v>
      </c>
      <c r="I152" s="36">
        <f t="shared" si="24"/>
        <v>0</v>
      </c>
      <c r="J152" s="15">
        <f t="shared" si="25"/>
        <v>0.6586399903687518</v>
      </c>
      <c r="K152" s="16">
        <f t="shared" si="26"/>
        <v>0.3470453095303595</v>
      </c>
      <c r="L152" s="15">
        <f t="shared" si="27"/>
        <v>0</v>
      </c>
      <c r="M152" s="11">
        <f t="shared" si="28"/>
        <v>0</v>
      </c>
      <c r="N152" s="4"/>
      <c r="O152" s="15">
        <f t="shared" si="29"/>
        <v>0.09315461455271873</v>
      </c>
      <c r="P152" s="16">
        <f t="shared" si="30"/>
        <v>0.07452369164217498</v>
      </c>
      <c r="Q152" s="11">
        <f t="shared" si="31"/>
        <v>17.67934985631616</v>
      </c>
      <c r="R152" s="43"/>
      <c r="S152" s="15">
        <f t="shared" si="33"/>
        <v>641.625</v>
      </c>
      <c r="U152" s="2">
        <f t="shared" si="34"/>
        <v>0</v>
      </c>
      <c r="V152" s="12">
        <f t="shared" si="35"/>
        <v>101.26073107044265</v>
      </c>
    </row>
    <row r="153" spans="7:22" ht="15" customHeight="1">
      <c r="G153" s="14">
        <v>750</v>
      </c>
      <c r="H153" s="14">
        <f t="shared" si="32"/>
        <v>0</v>
      </c>
      <c r="I153" s="36">
        <f t="shared" si="24"/>
        <v>0</v>
      </c>
      <c r="J153" s="15">
        <f t="shared" si="25"/>
        <v>0.6586399903687518</v>
      </c>
      <c r="K153" s="16">
        <f t="shared" si="26"/>
        <v>0.3470453095303595</v>
      </c>
      <c r="L153" s="15">
        <f t="shared" si="27"/>
        <v>0</v>
      </c>
      <c r="M153" s="11">
        <f t="shared" si="28"/>
        <v>0</v>
      </c>
      <c r="N153" s="4"/>
      <c r="O153" s="15">
        <f t="shared" si="29"/>
        <v>0.09315461455271873</v>
      </c>
      <c r="P153" s="16">
        <f t="shared" si="30"/>
        <v>0.07452369164217498</v>
      </c>
      <c r="Q153" s="11">
        <f t="shared" si="31"/>
        <v>17.67934985631616</v>
      </c>
      <c r="R153" s="43"/>
      <c r="S153" s="15">
        <f t="shared" si="33"/>
        <v>641.625</v>
      </c>
      <c r="U153" s="2">
        <f t="shared" si="34"/>
        <v>0</v>
      </c>
      <c r="V153" s="12">
        <f t="shared" si="35"/>
        <v>101.26073107044265</v>
      </c>
    </row>
    <row r="154" spans="7:22" ht="15" customHeight="1">
      <c r="G154" s="14">
        <v>755</v>
      </c>
      <c r="H154" s="14">
        <f t="shared" si="32"/>
        <v>0</v>
      </c>
      <c r="I154" s="36">
        <f t="shared" si="24"/>
        <v>0</v>
      </c>
      <c r="J154" s="15">
        <f t="shared" si="25"/>
        <v>0.6586399903687518</v>
      </c>
      <c r="K154" s="16">
        <f t="shared" si="26"/>
        <v>0.3470453095303595</v>
      </c>
      <c r="L154" s="15">
        <f t="shared" si="27"/>
        <v>0</v>
      </c>
      <c r="M154" s="11">
        <f t="shared" si="28"/>
        <v>0</v>
      </c>
      <c r="N154" s="4"/>
      <c r="O154" s="15">
        <f t="shared" si="29"/>
        <v>0.09315461455271873</v>
      </c>
      <c r="P154" s="16">
        <f t="shared" si="30"/>
        <v>0.07452369164217498</v>
      </c>
      <c r="Q154" s="11">
        <f t="shared" si="31"/>
        <v>17.67934985631616</v>
      </c>
      <c r="R154" s="43"/>
      <c r="S154" s="15">
        <f t="shared" si="33"/>
        <v>641.625</v>
      </c>
      <c r="U154" s="2">
        <f t="shared" si="34"/>
        <v>0</v>
      </c>
      <c r="V154" s="12">
        <f t="shared" si="35"/>
        <v>101.26073107044265</v>
      </c>
    </row>
    <row r="155" spans="7:22" ht="15" customHeight="1">
      <c r="G155" s="14">
        <v>760</v>
      </c>
      <c r="H155" s="14">
        <f t="shared" si="32"/>
        <v>0</v>
      </c>
      <c r="I155" s="36">
        <f t="shared" si="24"/>
        <v>0</v>
      </c>
      <c r="J155" s="15">
        <f t="shared" si="25"/>
        <v>0.6586399903687518</v>
      </c>
      <c r="K155" s="16">
        <f t="shared" si="26"/>
        <v>0.3470453095303595</v>
      </c>
      <c r="L155" s="15">
        <f t="shared" si="27"/>
        <v>0</v>
      </c>
      <c r="M155" s="11">
        <f t="shared" si="28"/>
        <v>0</v>
      </c>
      <c r="N155" s="4"/>
      <c r="O155" s="15">
        <f t="shared" si="29"/>
        <v>0.09315461455271873</v>
      </c>
      <c r="P155" s="16">
        <f t="shared" si="30"/>
        <v>0.07452369164217498</v>
      </c>
      <c r="Q155" s="11">
        <f t="shared" si="31"/>
        <v>17.67934985631616</v>
      </c>
      <c r="R155" s="43"/>
      <c r="S155" s="15">
        <f t="shared" si="33"/>
        <v>641.625</v>
      </c>
      <c r="U155" s="2">
        <f t="shared" si="34"/>
        <v>0</v>
      </c>
      <c r="V155" s="12">
        <f t="shared" si="35"/>
        <v>101.26073107044265</v>
      </c>
    </row>
    <row r="156" spans="7:22" ht="15" customHeight="1">
      <c r="G156" s="14">
        <v>765</v>
      </c>
      <c r="H156" s="14">
        <f t="shared" si="32"/>
        <v>0</v>
      </c>
      <c r="I156" s="36">
        <f t="shared" si="24"/>
        <v>0</v>
      </c>
      <c r="J156" s="15">
        <f t="shared" si="25"/>
        <v>0.6586399903687518</v>
      </c>
      <c r="K156" s="16">
        <f t="shared" si="26"/>
        <v>0.3470453095303595</v>
      </c>
      <c r="L156" s="15">
        <f t="shared" si="27"/>
        <v>0</v>
      </c>
      <c r="M156" s="11">
        <f t="shared" si="28"/>
        <v>0</v>
      </c>
      <c r="N156" s="4"/>
      <c r="O156" s="15">
        <f t="shared" si="29"/>
        <v>0.09315461455271873</v>
      </c>
      <c r="P156" s="16">
        <f t="shared" si="30"/>
        <v>0.07452369164217498</v>
      </c>
      <c r="Q156" s="11">
        <f t="shared" si="31"/>
        <v>17.67934985631616</v>
      </c>
      <c r="R156" s="43"/>
      <c r="S156" s="15">
        <f t="shared" si="33"/>
        <v>641.625</v>
      </c>
      <c r="U156" s="2">
        <f t="shared" si="34"/>
        <v>0</v>
      </c>
      <c r="V156" s="12">
        <f t="shared" si="35"/>
        <v>101.26073107044265</v>
      </c>
    </row>
    <row r="157" spans="7:22" ht="15" customHeight="1">
      <c r="G157" s="14">
        <v>770</v>
      </c>
      <c r="H157" s="14">
        <f t="shared" si="32"/>
        <v>0</v>
      </c>
      <c r="I157" s="36">
        <f t="shared" si="24"/>
        <v>0</v>
      </c>
      <c r="J157" s="15">
        <f t="shared" si="25"/>
        <v>0.6586399903687518</v>
      </c>
      <c r="K157" s="16">
        <f t="shared" si="26"/>
        <v>0.3470453095303595</v>
      </c>
      <c r="L157" s="15">
        <f t="shared" si="27"/>
        <v>0</v>
      </c>
      <c r="M157" s="11">
        <f t="shared" si="28"/>
        <v>0</v>
      </c>
      <c r="N157" s="4"/>
      <c r="O157" s="15">
        <f t="shared" si="29"/>
        <v>0.09315461455271873</v>
      </c>
      <c r="P157" s="16">
        <f t="shared" si="30"/>
        <v>0.07452369164217498</v>
      </c>
      <c r="Q157" s="11">
        <f t="shared" si="31"/>
        <v>17.67934985631616</v>
      </c>
      <c r="R157" s="43"/>
      <c r="S157" s="15">
        <f t="shared" si="33"/>
        <v>641.625</v>
      </c>
      <c r="U157" s="2">
        <f t="shared" si="34"/>
        <v>0</v>
      </c>
      <c r="V157" s="12">
        <f t="shared" si="35"/>
        <v>101.26073107044265</v>
      </c>
    </row>
    <row r="158" spans="7:22" ht="15" customHeight="1">
      <c r="G158" s="14">
        <v>775</v>
      </c>
      <c r="H158" s="14">
        <f t="shared" si="32"/>
        <v>0</v>
      </c>
      <c r="I158" s="36">
        <f t="shared" si="24"/>
        <v>0</v>
      </c>
      <c r="J158" s="15">
        <f t="shared" si="25"/>
        <v>0.6586399903687518</v>
      </c>
      <c r="K158" s="16">
        <f t="shared" si="26"/>
        <v>0.3470453095303595</v>
      </c>
      <c r="L158" s="15">
        <f t="shared" si="27"/>
        <v>0</v>
      </c>
      <c r="M158" s="11">
        <f t="shared" si="28"/>
        <v>0</v>
      </c>
      <c r="N158" s="4"/>
      <c r="O158" s="15">
        <f t="shared" si="29"/>
        <v>0.09315461455271873</v>
      </c>
      <c r="P158" s="16">
        <f t="shared" si="30"/>
        <v>0.07452369164217498</v>
      </c>
      <c r="Q158" s="11">
        <f t="shared" si="31"/>
        <v>17.67934985631616</v>
      </c>
      <c r="R158" s="43"/>
      <c r="S158" s="15">
        <f t="shared" si="33"/>
        <v>641.625</v>
      </c>
      <c r="U158" s="2">
        <f t="shared" si="34"/>
        <v>0</v>
      </c>
      <c r="V158" s="12">
        <f t="shared" si="35"/>
        <v>101.26073107044265</v>
      </c>
    </row>
    <row r="159" spans="7:22" ht="15" customHeight="1">
      <c r="G159" s="14">
        <v>780</v>
      </c>
      <c r="H159" s="14">
        <f t="shared" si="32"/>
        <v>0</v>
      </c>
      <c r="I159" s="36">
        <f t="shared" si="24"/>
        <v>0</v>
      </c>
      <c r="J159" s="15">
        <f t="shared" si="25"/>
        <v>0.6586399903687518</v>
      </c>
      <c r="K159" s="16">
        <f t="shared" si="26"/>
        <v>0.3470453095303595</v>
      </c>
      <c r="L159" s="15">
        <f t="shared" si="27"/>
        <v>0</v>
      </c>
      <c r="M159" s="11">
        <f t="shared" si="28"/>
        <v>0</v>
      </c>
      <c r="N159" s="4"/>
      <c r="O159" s="15">
        <f t="shared" si="29"/>
        <v>0.09315461455271873</v>
      </c>
      <c r="P159" s="16">
        <f t="shared" si="30"/>
        <v>0.07452369164217498</v>
      </c>
      <c r="Q159" s="11">
        <f t="shared" si="31"/>
        <v>17.67934985631616</v>
      </c>
      <c r="R159" s="43"/>
      <c r="S159" s="15">
        <f t="shared" si="33"/>
        <v>641.625</v>
      </c>
      <c r="U159" s="2">
        <f t="shared" si="34"/>
        <v>0</v>
      </c>
      <c r="V159" s="12">
        <f t="shared" si="35"/>
        <v>101.26073107044265</v>
      </c>
    </row>
    <row r="160" spans="7:22" ht="15" customHeight="1">
      <c r="G160" s="14">
        <v>785</v>
      </c>
      <c r="H160" s="14">
        <f t="shared" si="32"/>
        <v>0</v>
      </c>
      <c r="I160" s="36">
        <f t="shared" si="24"/>
        <v>0</v>
      </c>
      <c r="J160" s="15">
        <f t="shared" si="25"/>
        <v>0.6586399903687518</v>
      </c>
      <c r="K160" s="16">
        <f t="shared" si="26"/>
        <v>0.3470453095303595</v>
      </c>
      <c r="L160" s="15">
        <f t="shared" si="27"/>
        <v>0</v>
      </c>
      <c r="M160" s="11">
        <f t="shared" si="28"/>
        <v>0</v>
      </c>
      <c r="N160" s="4"/>
      <c r="O160" s="15">
        <f t="shared" si="29"/>
        <v>0.09315461455271873</v>
      </c>
      <c r="P160" s="16">
        <f t="shared" si="30"/>
        <v>0.07452369164217498</v>
      </c>
      <c r="Q160" s="11">
        <f t="shared" si="31"/>
        <v>17.67934985631616</v>
      </c>
      <c r="R160" s="43"/>
      <c r="S160" s="15">
        <f t="shared" si="33"/>
        <v>641.625</v>
      </c>
      <c r="U160" s="2">
        <f t="shared" si="34"/>
        <v>0</v>
      </c>
      <c r="V160" s="12">
        <f t="shared" si="35"/>
        <v>101.26073107044265</v>
      </c>
    </row>
    <row r="161" spans="7:22" ht="15" customHeight="1">
      <c r="G161" s="14">
        <v>790</v>
      </c>
      <c r="H161" s="14">
        <f t="shared" si="32"/>
        <v>0</v>
      </c>
      <c r="I161" s="36">
        <f t="shared" si="24"/>
        <v>0</v>
      </c>
      <c r="J161" s="15">
        <f t="shared" si="25"/>
        <v>0.6586399903687518</v>
      </c>
      <c r="K161" s="16">
        <f t="shared" si="26"/>
        <v>0.3470453095303595</v>
      </c>
      <c r="L161" s="15">
        <f t="shared" si="27"/>
        <v>0</v>
      </c>
      <c r="M161" s="11">
        <f t="shared" si="28"/>
        <v>0</v>
      </c>
      <c r="N161" s="4"/>
      <c r="O161" s="15">
        <f t="shared" si="29"/>
        <v>0.09315461455271873</v>
      </c>
      <c r="P161" s="16">
        <f t="shared" si="30"/>
        <v>0.07452369164217498</v>
      </c>
      <c r="Q161" s="11">
        <f t="shared" si="31"/>
        <v>17.67934985631616</v>
      </c>
      <c r="R161" s="43"/>
      <c r="S161" s="15">
        <f t="shared" si="33"/>
        <v>641.625</v>
      </c>
      <c r="U161" s="2">
        <f t="shared" si="34"/>
        <v>0</v>
      </c>
      <c r="V161" s="12">
        <f t="shared" si="35"/>
        <v>101.26073107044265</v>
      </c>
    </row>
    <row r="162" spans="7:22" ht="15" customHeight="1">
      <c r="G162" s="14">
        <v>795</v>
      </c>
      <c r="H162" s="14">
        <f t="shared" si="32"/>
        <v>0</v>
      </c>
      <c r="I162" s="36">
        <f t="shared" si="24"/>
        <v>0</v>
      </c>
      <c r="J162" s="15">
        <f t="shared" si="25"/>
        <v>0.6586399903687518</v>
      </c>
      <c r="K162" s="16">
        <f t="shared" si="26"/>
        <v>0.3470453095303595</v>
      </c>
      <c r="L162" s="15">
        <f t="shared" si="27"/>
        <v>0</v>
      </c>
      <c r="M162" s="11">
        <f t="shared" si="28"/>
        <v>0</v>
      </c>
      <c r="N162" s="4"/>
      <c r="O162" s="15">
        <f t="shared" si="29"/>
        <v>0.09315461455271873</v>
      </c>
      <c r="P162" s="16">
        <f t="shared" si="30"/>
        <v>0.07452369164217498</v>
      </c>
      <c r="Q162" s="11">
        <f t="shared" si="31"/>
        <v>17.67934985631616</v>
      </c>
      <c r="R162" s="43"/>
      <c r="S162" s="15">
        <f t="shared" si="33"/>
        <v>641.625</v>
      </c>
      <c r="U162" s="2">
        <f t="shared" si="34"/>
        <v>0</v>
      </c>
      <c r="V162" s="12">
        <f t="shared" si="35"/>
        <v>101.26073107044265</v>
      </c>
    </row>
    <row r="163" spans="7:22" ht="15" customHeight="1">
      <c r="G163" s="14">
        <v>800</v>
      </c>
      <c r="H163" s="14">
        <f t="shared" si="32"/>
        <v>0</v>
      </c>
      <c r="I163" s="36">
        <f t="shared" si="24"/>
        <v>0</v>
      </c>
      <c r="J163" s="15">
        <f t="shared" si="25"/>
        <v>0.6586399903687518</v>
      </c>
      <c r="K163" s="16">
        <f t="shared" si="26"/>
        <v>0.3470453095303595</v>
      </c>
      <c r="L163" s="15">
        <f t="shared" si="27"/>
        <v>0</v>
      </c>
      <c r="M163" s="11">
        <f t="shared" si="28"/>
        <v>0</v>
      </c>
      <c r="N163" s="4"/>
      <c r="O163" s="15">
        <f t="shared" si="29"/>
        <v>0.09315461455271873</v>
      </c>
      <c r="P163" s="16">
        <f t="shared" si="30"/>
        <v>0.07452369164217498</v>
      </c>
      <c r="Q163" s="11">
        <f t="shared" si="31"/>
        <v>17.67934985631616</v>
      </c>
      <c r="R163" s="43"/>
      <c r="S163" s="15">
        <f t="shared" si="33"/>
        <v>641.625</v>
      </c>
      <c r="U163" s="2">
        <f t="shared" si="34"/>
        <v>0</v>
      </c>
      <c r="V163" s="12">
        <f t="shared" si="35"/>
        <v>101.26073107044265</v>
      </c>
    </row>
    <row r="164" spans="7:22" ht="15" customHeight="1">
      <c r="G164" s="14">
        <v>805</v>
      </c>
      <c r="H164" s="14">
        <f t="shared" si="32"/>
        <v>0</v>
      </c>
      <c r="I164" s="36">
        <f t="shared" si="24"/>
        <v>0</v>
      </c>
      <c r="J164" s="15">
        <f t="shared" si="25"/>
        <v>0.6586399903687518</v>
      </c>
      <c r="K164" s="16">
        <f t="shared" si="26"/>
        <v>0.3470453095303595</v>
      </c>
      <c r="L164" s="15">
        <f t="shared" si="27"/>
        <v>0</v>
      </c>
      <c r="M164" s="11">
        <f t="shared" si="28"/>
        <v>0</v>
      </c>
      <c r="N164" s="4"/>
      <c r="O164" s="15">
        <f t="shared" si="29"/>
        <v>0.09315461455271873</v>
      </c>
      <c r="P164" s="16">
        <f t="shared" si="30"/>
        <v>0.07452369164217498</v>
      </c>
      <c r="Q164" s="11">
        <f t="shared" si="31"/>
        <v>17.67934985631616</v>
      </c>
      <c r="R164" s="43"/>
      <c r="S164" s="15">
        <f t="shared" si="33"/>
        <v>641.625</v>
      </c>
      <c r="U164" s="2">
        <f t="shared" si="34"/>
        <v>0</v>
      </c>
      <c r="V164" s="12">
        <f t="shared" si="35"/>
        <v>101.26073107044265</v>
      </c>
    </row>
    <row r="165" spans="7:22" ht="15" customHeight="1">
      <c r="G165" s="14">
        <v>810</v>
      </c>
      <c r="H165" s="14">
        <f t="shared" si="32"/>
        <v>0</v>
      </c>
      <c r="I165" s="36">
        <f t="shared" si="24"/>
        <v>0</v>
      </c>
      <c r="J165" s="15">
        <f t="shared" si="25"/>
        <v>0.6586399903687518</v>
      </c>
      <c r="K165" s="16">
        <f t="shared" si="26"/>
        <v>0.3470453095303595</v>
      </c>
      <c r="L165" s="15">
        <f t="shared" si="27"/>
        <v>0</v>
      </c>
      <c r="M165" s="11">
        <f t="shared" si="28"/>
        <v>0</v>
      </c>
      <c r="N165" s="4"/>
      <c r="O165" s="15">
        <f t="shared" si="29"/>
        <v>0.09315461455271873</v>
      </c>
      <c r="P165" s="16">
        <f t="shared" si="30"/>
        <v>0.07452369164217498</v>
      </c>
      <c r="Q165" s="11">
        <f t="shared" si="31"/>
        <v>17.67934985631616</v>
      </c>
      <c r="R165" s="43"/>
      <c r="S165" s="15">
        <f t="shared" si="33"/>
        <v>641.625</v>
      </c>
      <c r="U165" s="2">
        <f t="shared" si="34"/>
        <v>0</v>
      </c>
      <c r="V165" s="12">
        <f t="shared" si="35"/>
        <v>101.26073107044265</v>
      </c>
    </row>
    <row r="166" spans="7:22" ht="15" customHeight="1">
      <c r="G166" s="14">
        <v>815</v>
      </c>
      <c r="H166" s="14">
        <f t="shared" si="32"/>
        <v>0</v>
      </c>
      <c r="I166" s="36">
        <f t="shared" si="24"/>
        <v>0</v>
      </c>
      <c r="J166" s="15">
        <f t="shared" si="25"/>
        <v>0.6586399903687518</v>
      </c>
      <c r="K166" s="16">
        <f t="shared" si="26"/>
        <v>0.3470453095303595</v>
      </c>
      <c r="L166" s="15">
        <f t="shared" si="27"/>
        <v>0</v>
      </c>
      <c r="M166" s="11">
        <f t="shared" si="28"/>
        <v>0</v>
      </c>
      <c r="N166" s="4"/>
      <c r="O166" s="15">
        <f t="shared" si="29"/>
        <v>0.09315461455271873</v>
      </c>
      <c r="P166" s="16">
        <f t="shared" si="30"/>
        <v>0.07452369164217498</v>
      </c>
      <c r="Q166" s="11">
        <f t="shared" si="31"/>
        <v>17.67934985631616</v>
      </c>
      <c r="R166" s="43"/>
      <c r="S166" s="15">
        <f t="shared" si="33"/>
        <v>641.625</v>
      </c>
      <c r="U166" s="2">
        <f t="shared" si="34"/>
        <v>0</v>
      </c>
      <c r="V166" s="12">
        <f t="shared" si="35"/>
        <v>101.26073107044265</v>
      </c>
    </row>
    <row r="167" spans="7:22" ht="15" customHeight="1">
      <c r="G167" s="14">
        <v>820</v>
      </c>
      <c r="H167" s="14">
        <f t="shared" si="32"/>
        <v>0</v>
      </c>
      <c r="I167" s="36">
        <f t="shared" si="24"/>
        <v>0</v>
      </c>
      <c r="J167" s="15">
        <f t="shared" si="25"/>
        <v>0.6586399903687518</v>
      </c>
      <c r="K167" s="16">
        <f t="shared" si="26"/>
        <v>0.3470453095303595</v>
      </c>
      <c r="L167" s="15">
        <f t="shared" si="27"/>
        <v>0</v>
      </c>
      <c r="M167" s="11">
        <f t="shared" si="28"/>
        <v>0</v>
      </c>
      <c r="N167" s="4"/>
      <c r="O167" s="15">
        <f t="shared" si="29"/>
        <v>0.09315461455271873</v>
      </c>
      <c r="P167" s="16">
        <f t="shared" si="30"/>
        <v>0.07452369164217498</v>
      </c>
      <c r="Q167" s="11">
        <f t="shared" si="31"/>
        <v>17.67934985631616</v>
      </c>
      <c r="R167" s="43"/>
      <c r="S167" s="15">
        <f t="shared" si="33"/>
        <v>641.625</v>
      </c>
      <c r="U167" s="2">
        <f t="shared" si="34"/>
        <v>0</v>
      </c>
      <c r="V167" s="12">
        <f t="shared" si="35"/>
        <v>101.26073107044265</v>
      </c>
    </row>
    <row r="168" spans="7:22" ht="15" customHeight="1">
      <c r="G168" s="14">
        <v>825</v>
      </c>
      <c r="H168" s="14">
        <f t="shared" si="32"/>
        <v>0</v>
      </c>
      <c r="I168" s="36">
        <f t="shared" si="24"/>
        <v>0</v>
      </c>
      <c r="J168" s="15">
        <f t="shared" si="25"/>
        <v>0.6586399903687518</v>
      </c>
      <c r="K168" s="16">
        <f t="shared" si="26"/>
        <v>0.3470453095303595</v>
      </c>
      <c r="L168" s="15">
        <f t="shared" si="27"/>
        <v>0</v>
      </c>
      <c r="M168" s="11">
        <f t="shared" si="28"/>
        <v>0</v>
      </c>
      <c r="N168" s="4"/>
      <c r="O168" s="15">
        <f t="shared" si="29"/>
        <v>0.09315461455271873</v>
      </c>
      <c r="P168" s="16">
        <f t="shared" si="30"/>
        <v>0.07452369164217498</v>
      </c>
      <c r="Q168" s="11">
        <f t="shared" si="31"/>
        <v>17.67934985631616</v>
      </c>
      <c r="R168" s="43"/>
      <c r="S168" s="15">
        <f t="shared" si="33"/>
        <v>641.625</v>
      </c>
      <c r="U168" s="2">
        <f t="shared" si="34"/>
        <v>0</v>
      </c>
      <c r="V168" s="12">
        <f t="shared" si="35"/>
        <v>101.26073107044265</v>
      </c>
    </row>
    <row r="169" spans="7:22" ht="15" customHeight="1">
      <c r="G169" s="14">
        <v>830</v>
      </c>
      <c r="H169" s="14">
        <f t="shared" si="32"/>
        <v>0</v>
      </c>
      <c r="I169" s="36">
        <f t="shared" si="24"/>
        <v>0</v>
      </c>
      <c r="J169" s="15">
        <f t="shared" si="25"/>
        <v>0.6586399903687518</v>
      </c>
      <c r="K169" s="16">
        <f t="shared" si="26"/>
        <v>0.3470453095303595</v>
      </c>
      <c r="L169" s="15">
        <f t="shared" si="27"/>
        <v>0</v>
      </c>
      <c r="M169" s="11">
        <f t="shared" si="28"/>
        <v>0</v>
      </c>
      <c r="N169" s="4"/>
      <c r="O169" s="15">
        <f t="shared" si="29"/>
        <v>0.09315461455271873</v>
      </c>
      <c r="P169" s="16">
        <f t="shared" si="30"/>
        <v>0.07452369164217498</v>
      </c>
      <c r="Q169" s="11">
        <f t="shared" si="31"/>
        <v>17.67934985631616</v>
      </c>
      <c r="R169" s="43"/>
      <c r="S169" s="15">
        <f t="shared" si="33"/>
        <v>641.625</v>
      </c>
      <c r="U169" s="2">
        <f t="shared" si="34"/>
        <v>0</v>
      </c>
      <c r="V169" s="12">
        <f t="shared" si="35"/>
        <v>101.26073107044265</v>
      </c>
    </row>
    <row r="170" spans="7:22" ht="15" customHeight="1">
      <c r="G170" s="14">
        <v>835</v>
      </c>
      <c r="H170" s="14">
        <f t="shared" si="32"/>
        <v>0</v>
      </c>
      <c r="I170" s="36">
        <f t="shared" si="24"/>
        <v>0</v>
      </c>
      <c r="J170" s="15">
        <f t="shared" si="25"/>
        <v>0.6586399903687518</v>
      </c>
      <c r="K170" s="16">
        <f t="shared" si="26"/>
        <v>0.3470453095303595</v>
      </c>
      <c r="L170" s="15">
        <f t="shared" si="27"/>
        <v>0</v>
      </c>
      <c r="M170" s="11">
        <f t="shared" si="28"/>
        <v>0</v>
      </c>
      <c r="N170" s="4"/>
      <c r="O170" s="15">
        <f t="shared" si="29"/>
        <v>0.09315461455271873</v>
      </c>
      <c r="P170" s="16">
        <f t="shared" si="30"/>
        <v>0.07452369164217498</v>
      </c>
      <c r="Q170" s="11">
        <f t="shared" si="31"/>
        <v>17.67934985631616</v>
      </c>
      <c r="R170" s="43"/>
      <c r="S170" s="15">
        <f t="shared" si="33"/>
        <v>641.625</v>
      </c>
      <c r="U170" s="2">
        <f t="shared" si="34"/>
        <v>0</v>
      </c>
      <c r="V170" s="12">
        <f t="shared" si="35"/>
        <v>101.26073107044265</v>
      </c>
    </row>
    <row r="171" spans="7:22" ht="15" customHeight="1">
      <c r="G171" s="14">
        <v>840</v>
      </c>
      <c r="H171" s="14">
        <f t="shared" si="32"/>
        <v>0</v>
      </c>
      <c r="I171" s="36">
        <f t="shared" si="24"/>
        <v>0</v>
      </c>
      <c r="J171" s="15">
        <f t="shared" si="25"/>
        <v>0.6586399903687518</v>
      </c>
      <c r="K171" s="16">
        <f t="shared" si="26"/>
        <v>0.3470453095303595</v>
      </c>
      <c r="L171" s="15">
        <f t="shared" si="27"/>
        <v>0</v>
      </c>
      <c r="M171" s="11">
        <f t="shared" si="28"/>
        <v>0</v>
      </c>
      <c r="N171" s="4"/>
      <c r="O171" s="15">
        <f t="shared" si="29"/>
        <v>0.09315461455271873</v>
      </c>
      <c r="P171" s="16">
        <f t="shared" si="30"/>
        <v>0.07452369164217498</v>
      </c>
      <c r="Q171" s="11">
        <f t="shared" si="31"/>
        <v>17.67934985631616</v>
      </c>
      <c r="R171" s="43"/>
      <c r="S171" s="15">
        <f t="shared" si="33"/>
        <v>641.625</v>
      </c>
      <c r="U171" s="2">
        <f t="shared" si="34"/>
        <v>0</v>
      </c>
      <c r="V171" s="12">
        <f t="shared" si="35"/>
        <v>101.26073107044265</v>
      </c>
    </row>
    <row r="172" spans="7:22" ht="15" customHeight="1">
      <c r="G172" s="14">
        <v>845</v>
      </c>
      <c r="H172" s="14">
        <f t="shared" si="32"/>
        <v>0</v>
      </c>
      <c r="I172" s="36">
        <f t="shared" si="24"/>
        <v>0</v>
      </c>
      <c r="J172" s="15">
        <f t="shared" si="25"/>
        <v>0.6586399903687518</v>
      </c>
      <c r="K172" s="16">
        <f t="shared" si="26"/>
        <v>0.3470453095303595</v>
      </c>
      <c r="L172" s="15">
        <f t="shared" si="27"/>
        <v>0</v>
      </c>
      <c r="M172" s="11">
        <f t="shared" si="28"/>
        <v>0</v>
      </c>
      <c r="N172" s="4"/>
      <c r="O172" s="15">
        <f t="shared" si="29"/>
        <v>0.09315461455271873</v>
      </c>
      <c r="P172" s="16">
        <f t="shared" si="30"/>
        <v>0.07452369164217498</v>
      </c>
      <c r="Q172" s="11">
        <f t="shared" si="31"/>
        <v>17.67934985631616</v>
      </c>
      <c r="R172" s="43"/>
      <c r="S172" s="15">
        <f t="shared" si="33"/>
        <v>641.625</v>
      </c>
      <c r="U172" s="2">
        <f t="shared" si="34"/>
        <v>0</v>
      </c>
      <c r="V172" s="12">
        <f t="shared" si="35"/>
        <v>101.26073107044265</v>
      </c>
    </row>
    <row r="173" spans="7:22" ht="15" customHeight="1">
      <c r="G173" s="14">
        <v>850</v>
      </c>
      <c r="H173" s="14">
        <f t="shared" si="32"/>
        <v>0</v>
      </c>
      <c r="I173" s="36">
        <f t="shared" si="24"/>
        <v>0</v>
      </c>
      <c r="J173" s="15">
        <f t="shared" si="25"/>
        <v>0.6586399903687518</v>
      </c>
      <c r="K173" s="16">
        <f t="shared" si="26"/>
        <v>0.3470453095303595</v>
      </c>
      <c r="L173" s="15">
        <f t="shared" si="27"/>
        <v>0</v>
      </c>
      <c r="M173" s="11">
        <f t="shared" si="28"/>
        <v>0</v>
      </c>
      <c r="N173" s="4"/>
      <c r="O173" s="15">
        <f t="shared" si="29"/>
        <v>0.09315461455271873</v>
      </c>
      <c r="P173" s="16">
        <f t="shared" si="30"/>
        <v>0.07452369164217498</v>
      </c>
      <c r="Q173" s="11">
        <f t="shared" si="31"/>
        <v>17.67934985631616</v>
      </c>
      <c r="R173" s="43"/>
      <c r="S173" s="15">
        <f t="shared" si="33"/>
        <v>641.625</v>
      </c>
      <c r="U173" s="2">
        <f t="shared" si="34"/>
        <v>0</v>
      </c>
      <c r="V173" s="12">
        <f t="shared" si="35"/>
        <v>101.26073107044265</v>
      </c>
    </row>
    <row r="174" spans="7:22" ht="15" customHeight="1">
      <c r="G174" s="14">
        <v>855</v>
      </c>
      <c r="H174" s="14">
        <f t="shared" si="32"/>
        <v>0</v>
      </c>
      <c r="I174" s="36">
        <f t="shared" si="24"/>
        <v>0</v>
      </c>
      <c r="J174" s="15">
        <f t="shared" si="25"/>
        <v>0.6586399903687518</v>
      </c>
      <c r="K174" s="16">
        <f t="shared" si="26"/>
        <v>0.3470453095303595</v>
      </c>
      <c r="L174" s="15">
        <f t="shared" si="27"/>
        <v>0</v>
      </c>
      <c r="M174" s="11">
        <f t="shared" si="28"/>
        <v>0</v>
      </c>
      <c r="N174" s="4"/>
      <c r="O174" s="15">
        <f t="shared" si="29"/>
        <v>0.09315461455271873</v>
      </c>
      <c r="P174" s="16">
        <f t="shared" si="30"/>
        <v>0.07452369164217498</v>
      </c>
      <c r="Q174" s="11">
        <f t="shared" si="31"/>
        <v>17.67934985631616</v>
      </c>
      <c r="R174" s="43"/>
      <c r="S174" s="15">
        <f t="shared" si="33"/>
        <v>641.625</v>
      </c>
      <c r="U174" s="2">
        <f t="shared" si="34"/>
        <v>0</v>
      </c>
      <c r="V174" s="12">
        <f t="shared" si="35"/>
        <v>101.26073107044265</v>
      </c>
    </row>
    <row r="175" spans="7:22" ht="15" customHeight="1">
      <c r="G175" s="14">
        <v>860</v>
      </c>
      <c r="H175" s="14">
        <f t="shared" si="32"/>
        <v>0</v>
      </c>
      <c r="I175" s="36">
        <f t="shared" si="24"/>
        <v>0</v>
      </c>
      <c r="J175" s="15">
        <f t="shared" si="25"/>
        <v>0.6586399903687518</v>
      </c>
      <c r="K175" s="16">
        <f t="shared" si="26"/>
        <v>0.3470453095303595</v>
      </c>
      <c r="L175" s="15">
        <f t="shared" si="27"/>
        <v>0</v>
      </c>
      <c r="M175" s="11">
        <f t="shared" si="28"/>
        <v>0</v>
      </c>
      <c r="N175" s="4"/>
      <c r="O175" s="15">
        <f t="shared" si="29"/>
        <v>0.09315461455271873</v>
      </c>
      <c r="P175" s="16">
        <f t="shared" si="30"/>
        <v>0.07452369164217498</v>
      </c>
      <c r="Q175" s="11">
        <f t="shared" si="31"/>
        <v>17.67934985631616</v>
      </c>
      <c r="R175" s="43"/>
      <c r="S175" s="15">
        <f t="shared" si="33"/>
        <v>641.625</v>
      </c>
      <c r="U175" s="2">
        <f t="shared" si="34"/>
        <v>0</v>
      </c>
      <c r="V175" s="12">
        <f t="shared" si="35"/>
        <v>101.26073107044265</v>
      </c>
    </row>
    <row r="176" spans="7:22" ht="15" customHeight="1">
      <c r="G176" s="14">
        <v>865</v>
      </c>
      <c r="H176" s="14">
        <f t="shared" si="32"/>
        <v>0</v>
      </c>
      <c r="I176" s="36">
        <f t="shared" si="24"/>
        <v>0</v>
      </c>
      <c r="J176" s="15">
        <f t="shared" si="25"/>
        <v>0.6586399903687518</v>
      </c>
      <c r="K176" s="16">
        <f t="shared" si="26"/>
        <v>0.3470453095303595</v>
      </c>
      <c r="L176" s="15">
        <f t="shared" si="27"/>
        <v>0</v>
      </c>
      <c r="M176" s="11">
        <f t="shared" si="28"/>
        <v>0</v>
      </c>
      <c r="N176" s="4"/>
      <c r="O176" s="15">
        <f t="shared" si="29"/>
        <v>0.09315461455271873</v>
      </c>
      <c r="P176" s="16">
        <f t="shared" si="30"/>
        <v>0.07452369164217498</v>
      </c>
      <c r="Q176" s="11">
        <f t="shared" si="31"/>
        <v>17.67934985631616</v>
      </c>
      <c r="R176" s="43"/>
      <c r="S176" s="15">
        <f t="shared" si="33"/>
        <v>641.625</v>
      </c>
      <c r="U176" s="2">
        <f t="shared" si="34"/>
        <v>0</v>
      </c>
      <c r="V176" s="12">
        <f t="shared" si="35"/>
        <v>101.26073107044265</v>
      </c>
    </row>
    <row r="177" spans="7:22" ht="15" customHeight="1">
      <c r="G177" s="14">
        <v>870</v>
      </c>
      <c r="H177" s="14">
        <f t="shared" si="32"/>
        <v>0</v>
      </c>
      <c r="I177" s="36">
        <f t="shared" si="24"/>
        <v>0</v>
      </c>
      <c r="J177" s="15">
        <f t="shared" si="25"/>
        <v>0.6586399903687518</v>
      </c>
      <c r="K177" s="16">
        <f t="shared" si="26"/>
        <v>0.3470453095303595</v>
      </c>
      <c r="L177" s="15">
        <f t="shared" si="27"/>
        <v>0</v>
      </c>
      <c r="M177" s="11">
        <f t="shared" si="28"/>
        <v>0</v>
      </c>
      <c r="N177" s="4"/>
      <c r="O177" s="15">
        <f t="shared" si="29"/>
        <v>0.09315461455271873</v>
      </c>
      <c r="P177" s="16">
        <f t="shared" si="30"/>
        <v>0.07452369164217498</v>
      </c>
      <c r="Q177" s="11">
        <f t="shared" si="31"/>
        <v>17.67934985631616</v>
      </c>
      <c r="R177" s="43"/>
      <c r="S177" s="15">
        <f t="shared" si="33"/>
        <v>641.625</v>
      </c>
      <c r="U177" s="2">
        <f t="shared" si="34"/>
        <v>0</v>
      </c>
      <c r="V177" s="12">
        <f t="shared" si="35"/>
        <v>101.26073107044265</v>
      </c>
    </row>
    <row r="178" spans="7:22" ht="15" customHeight="1">
      <c r="G178" s="14">
        <v>875</v>
      </c>
      <c r="H178" s="14">
        <f t="shared" si="32"/>
        <v>0</v>
      </c>
      <c r="I178" s="36">
        <f t="shared" si="24"/>
        <v>0</v>
      </c>
      <c r="J178" s="15">
        <f t="shared" si="25"/>
        <v>0.6586399903687518</v>
      </c>
      <c r="K178" s="16">
        <f t="shared" si="26"/>
        <v>0.3470453095303595</v>
      </c>
      <c r="L178" s="15">
        <f t="shared" si="27"/>
        <v>0</v>
      </c>
      <c r="M178" s="11">
        <f t="shared" si="28"/>
        <v>0</v>
      </c>
      <c r="N178" s="4"/>
      <c r="O178" s="15">
        <f t="shared" si="29"/>
        <v>0.09315461455271873</v>
      </c>
      <c r="P178" s="16">
        <f t="shared" si="30"/>
        <v>0.07452369164217498</v>
      </c>
      <c r="Q178" s="11">
        <f t="shared" si="31"/>
        <v>17.67934985631616</v>
      </c>
      <c r="R178" s="43"/>
      <c r="S178" s="15">
        <f t="shared" si="33"/>
        <v>641.625</v>
      </c>
      <c r="U178" s="2">
        <f t="shared" si="34"/>
        <v>0</v>
      </c>
      <c r="V178" s="12">
        <f t="shared" si="35"/>
        <v>101.26073107044265</v>
      </c>
    </row>
    <row r="179" spans="7:22" ht="15" customHeight="1">
      <c r="G179" s="14">
        <v>880</v>
      </c>
      <c r="H179" s="14">
        <f t="shared" si="32"/>
        <v>0</v>
      </c>
      <c r="I179" s="36">
        <f t="shared" si="24"/>
        <v>0</v>
      </c>
      <c r="J179" s="15">
        <f t="shared" si="25"/>
        <v>0.6586399903687518</v>
      </c>
      <c r="K179" s="16">
        <f t="shared" si="26"/>
        <v>0.3470453095303595</v>
      </c>
      <c r="L179" s="15">
        <f t="shared" si="27"/>
        <v>0</v>
      </c>
      <c r="M179" s="11">
        <f t="shared" si="28"/>
        <v>0</v>
      </c>
      <c r="N179" s="4"/>
      <c r="O179" s="15">
        <f t="shared" si="29"/>
        <v>0.09315461455271873</v>
      </c>
      <c r="P179" s="16">
        <f t="shared" si="30"/>
        <v>0.07452369164217498</v>
      </c>
      <c r="Q179" s="11">
        <f t="shared" si="31"/>
        <v>17.67934985631616</v>
      </c>
      <c r="R179" s="43"/>
      <c r="S179" s="15">
        <f t="shared" si="33"/>
        <v>641.625</v>
      </c>
      <c r="U179" s="2">
        <f t="shared" si="34"/>
        <v>0</v>
      </c>
      <c r="V179" s="12">
        <f t="shared" si="35"/>
        <v>101.26073107044265</v>
      </c>
    </row>
    <row r="180" spans="7:22" ht="15" customHeight="1">
      <c r="G180" s="14">
        <v>885</v>
      </c>
      <c r="H180" s="14">
        <f t="shared" si="32"/>
        <v>0</v>
      </c>
      <c r="I180" s="36">
        <f t="shared" si="24"/>
        <v>0</v>
      </c>
      <c r="J180" s="15">
        <f t="shared" si="25"/>
        <v>0.6586399903687518</v>
      </c>
      <c r="K180" s="16">
        <f t="shared" si="26"/>
        <v>0.3470453095303595</v>
      </c>
      <c r="L180" s="15">
        <f t="shared" si="27"/>
        <v>0</v>
      </c>
      <c r="M180" s="11">
        <f t="shared" si="28"/>
        <v>0</v>
      </c>
      <c r="N180" s="4"/>
      <c r="O180" s="15">
        <f t="shared" si="29"/>
        <v>0.09315461455271873</v>
      </c>
      <c r="P180" s="16">
        <f t="shared" si="30"/>
        <v>0.07452369164217498</v>
      </c>
      <c r="Q180" s="11">
        <f t="shared" si="31"/>
        <v>17.67934985631616</v>
      </c>
      <c r="R180" s="43"/>
      <c r="S180" s="15">
        <f t="shared" si="33"/>
        <v>641.625</v>
      </c>
      <c r="U180" s="2">
        <f t="shared" si="34"/>
        <v>0</v>
      </c>
      <c r="V180" s="12">
        <f t="shared" si="35"/>
        <v>101.26073107044265</v>
      </c>
    </row>
    <row r="181" spans="7:22" ht="15" customHeight="1">
      <c r="G181" s="14">
        <v>890</v>
      </c>
      <c r="H181" s="14">
        <f t="shared" si="32"/>
        <v>0</v>
      </c>
      <c r="I181" s="36">
        <f t="shared" si="24"/>
        <v>0</v>
      </c>
      <c r="J181" s="15">
        <f t="shared" si="25"/>
        <v>0.6586399903687518</v>
      </c>
      <c r="K181" s="16">
        <f t="shared" si="26"/>
        <v>0.3470453095303595</v>
      </c>
      <c r="L181" s="15">
        <f t="shared" si="27"/>
        <v>0</v>
      </c>
      <c r="M181" s="11">
        <f t="shared" si="28"/>
        <v>0</v>
      </c>
      <c r="N181" s="4"/>
      <c r="O181" s="15">
        <f t="shared" si="29"/>
        <v>0.09315461455271873</v>
      </c>
      <c r="P181" s="16">
        <f t="shared" si="30"/>
        <v>0.07452369164217498</v>
      </c>
      <c r="Q181" s="11">
        <f t="shared" si="31"/>
        <v>17.67934985631616</v>
      </c>
      <c r="R181" s="43"/>
      <c r="S181" s="15">
        <f t="shared" si="33"/>
        <v>641.625</v>
      </c>
      <c r="U181" s="2">
        <f t="shared" si="34"/>
        <v>0</v>
      </c>
      <c r="V181" s="12">
        <f t="shared" si="35"/>
        <v>101.26073107044265</v>
      </c>
    </row>
    <row r="182" spans="7:22" ht="15" customHeight="1">
      <c r="G182" s="14">
        <v>895</v>
      </c>
      <c r="H182" s="14">
        <f t="shared" si="32"/>
        <v>0</v>
      </c>
      <c r="I182" s="36">
        <f t="shared" si="24"/>
        <v>0</v>
      </c>
      <c r="J182" s="15">
        <f t="shared" si="25"/>
        <v>0.6586399903687518</v>
      </c>
      <c r="K182" s="16">
        <f t="shared" si="26"/>
        <v>0.3470453095303595</v>
      </c>
      <c r="L182" s="15">
        <f t="shared" si="27"/>
        <v>0</v>
      </c>
      <c r="M182" s="11">
        <f t="shared" si="28"/>
        <v>0</v>
      </c>
      <c r="N182" s="4"/>
      <c r="O182" s="15">
        <f t="shared" si="29"/>
        <v>0.09315461455271873</v>
      </c>
      <c r="P182" s="16">
        <f t="shared" si="30"/>
        <v>0.07452369164217498</v>
      </c>
      <c r="Q182" s="11">
        <f t="shared" si="31"/>
        <v>17.67934985631616</v>
      </c>
      <c r="R182" s="43"/>
      <c r="S182" s="15">
        <f t="shared" si="33"/>
        <v>641.625</v>
      </c>
      <c r="U182" s="2">
        <f t="shared" si="34"/>
        <v>0</v>
      </c>
      <c r="V182" s="12">
        <f t="shared" si="35"/>
        <v>101.26073107044265</v>
      </c>
    </row>
    <row r="183" spans="7:22" ht="15" customHeight="1">
      <c r="G183" s="14">
        <v>900</v>
      </c>
      <c r="H183" s="14">
        <f t="shared" si="32"/>
        <v>0</v>
      </c>
      <c r="I183" s="36">
        <f t="shared" si="24"/>
        <v>0</v>
      </c>
      <c r="J183" s="15">
        <f t="shared" si="25"/>
        <v>0.6586399903687518</v>
      </c>
      <c r="K183" s="16">
        <f t="shared" si="26"/>
        <v>0.3470453095303595</v>
      </c>
      <c r="L183" s="15">
        <f t="shared" si="27"/>
        <v>0</v>
      </c>
      <c r="M183" s="11">
        <f t="shared" si="28"/>
        <v>0</v>
      </c>
      <c r="N183" s="4"/>
      <c r="O183" s="15">
        <f t="shared" si="29"/>
        <v>0.09315461455271873</v>
      </c>
      <c r="P183" s="16">
        <f t="shared" si="30"/>
        <v>0.07452369164217498</v>
      </c>
      <c r="Q183" s="11">
        <f t="shared" si="31"/>
        <v>17.67934985631616</v>
      </c>
      <c r="R183" s="43"/>
      <c r="S183" s="15">
        <f t="shared" si="33"/>
        <v>641.625</v>
      </c>
      <c r="U183" s="2">
        <f t="shared" si="34"/>
        <v>0</v>
      </c>
      <c r="V183" s="12">
        <f t="shared" si="35"/>
        <v>101.26073107044265</v>
      </c>
    </row>
    <row r="184" spans="7:22" ht="15" customHeight="1">
      <c r="G184" s="14">
        <v>905</v>
      </c>
      <c r="H184" s="14">
        <f t="shared" si="32"/>
        <v>0</v>
      </c>
      <c r="I184" s="36">
        <f t="shared" si="24"/>
        <v>0</v>
      </c>
      <c r="J184" s="15">
        <f t="shared" si="25"/>
        <v>0.6586399903687518</v>
      </c>
      <c r="K184" s="16">
        <f t="shared" si="26"/>
        <v>0.3470453095303595</v>
      </c>
      <c r="L184" s="15">
        <f t="shared" si="27"/>
        <v>0</v>
      </c>
      <c r="M184" s="11">
        <f t="shared" si="28"/>
        <v>0</v>
      </c>
      <c r="N184" s="4"/>
      <c r="O184" s="15">
        <f t="shared" si="29"/>
        <v>0.09315461455271873</v>
      </c>
      <c r="P184" s="16">
        <f t="shared" si="30"/>
        <v>0.07452369164217498</v>
      </c>
      <c r="Q184" s="11">
        <f t="shared" si="31"/>
        <v>17.67934985631616</v>
      </c>
      <c r="R184" s="43"/>
      <c r="S184" s="15">
        <f t="shared" si="33"/>
        <v>641.625</v>
      </c>
      <c r="U184" s="2">
        <f t="shared" si="34"/>
        <v>0</v>
      </c>
      <c r="V184" s="12">
        <f t="shared" si="35"/>
        <v>101.26073107044265</v>
      </c>
    </row>
    <row r="185" spans="7:22" ht="15" customHeight="1">
      <c r="G185" s="14">
        <v>910</v>
      </c>
      <c r="H185" s="14">
        <f t="shared" si="32"/>
        <v>0</v>
      </c>
      <c r="I185" s="36">
        <f t="shared" si="24"/>
        <v>0</v>
      </c>
      <c r="J185" s="15">
        <f t="shared" si="25"/>
        <v>0.6586399903687518</v>
      </c>
      <c r="K185" s="16">
        <f t="shared" si="26"/>
        <v>0.3470453095303595</v>
      </c>
      <c r="L185" s="15">
        <f t="shared" si="27"/>
        <v>0</v>
      </c>
      <c r="M185" s="11">
        <f t="shared" si="28"/>
        <v>0</v>
      </c>
      <c r="N185" s="4"/>
      <c r="O185" s="15">
        <f t="shared" si="29"/>
        <v>0.09315461455271873</v>
      </c>
      <c r="P185" s="16">
        <f t="shared" si="30"/>
        <v>0.07452369164217498</v>
      </c>
      <c r="Q185" s="11">
        <f t="shared" si="31"/>
        <v>17.67934985631616</v>
      </c>
      <c r="R185" s="43"/>
      <c r="S185" s="15">
        <f t="shared" si="33"/>
        <v>641.625</v>
      </c>
      <c r="U185" s="2">
        <f t="shared" si="34"/>
        <v>0</v>
      </c>
      <c r="V185" s="12">
        <f t="shared" si="35"/>
        <v>101.26073107044265</v>
      </c>
    </row>
    <row r="186" spans="7:22" ht="15" customHeight="1">
      <c r="G186" s="14">
        <v>915</v>
      </c>
      <c r="H186" s="14">
        <f t="shared" si="32"/>
        <v>0</v>
      </c>
      <c r="I186" s="36">
        <f t="shared" si="24"/>
        <v>0</v>
      </c>
      <c r="J186" s="15">
        <f t="shared" si="25"/>
        <v>0.6586399903687518</v>
      </c>
      <c r="K186" s="16">
        <f t="shared" si="26"/>
        <v>0.3470453095303595</v>
      </c>
      <c r="L186" s="15">
        <f t="shared" si="27"/>
        <v>0</v>
      </c>
      <c r="M186" s="11">
        <f t="shared" si="28"/>
        <v>0</v>
      </c>
      <c r="N186" s="4"/>
      <c r="O186" s="15">
        <f t="shared" si="29"/>
        <v>0.09315461455271873</v>
      </c>
      <c r="P186" s="16">
        <f t="shared" si="30"/>
        <v>0.07452369164217498</v>
      </c>
      <c r="Q186" s="11">
        <f t="shared" si="31"/>
        <v>17.67934985631616</v>
      </c>
      <c r="R186" s="43"/>
      <c r="S186" s="15">
        <f t="shared" si="33"/>
        <v>641.625</v>
      </c>
      <c r="U186" s="2">
        <f t="shared" si="34"/>
        <v>0</v>
      </c>
      <c r="V186" s="12">
        <f t="shared" si="35"/>
        <v>101.26073107044265</v>
      </c>
    </row>
    <row r="187" spans="7:22" ht="15" customHeight="1">
      <c r="G187" s="14">
        <v>920</v>
      </c>
      <c r="H187" s="14">
        <f t="shared" si="32"/>
        <v>0</v>
      </c>
      <c r="I187" s="36">
        <f t="shared" si="24"/>
        <v>0</v>
      </c>
      <c r="J187" s="15">
        <f t="shared" si="25"/>
        <v>0.6586399903687518</v>
      </c>
      <c r="K187" s="16">
        <f t="shared" si="26"/>
        <v>0.3470453095303595</v>
      </c>
      <c r="L187" s="15">
        <f t="shared" si="27"/>
        <v>0</v>
      </c>
      <c r="M187" s="11">
        <f t="shared" si="28"/>
        <v>0</v>
      </c>
      <c r="N187" s="4"/>
      <c r="O187" s="15">
        <f t="shared" si="29"/>
        <v>0.09315461455271873</v>
      </c>
      <c r="P187" s="16">
        <f t="shared" si="30"/>
        <v>0.07452369164217498</v>
      </c>
      <c r="Q187" s="11">
        <f t="shared" si="31"/>
        <v>17.67934985631616</v>
      </c>
      <c r="R187" s="43"/>
      <c r="S187" s="15">
        <f t="shared" si="33"/>
        <v>641.625</v>
      </c>
      <c r="U187" s="2">
        <f t="shared" si="34"/>
        <v>0</v>
      </c>
      <c r="V187" s="12">
        <f t="shared" si="35"/>
        <v>101.26073107044265</v>
      </c>
    </row>
    <row r="188" spans="7:22" ht="15" customHeight="1">
      <c r="G188" s="14">
        <v>925</v>
      </c>
      <c r="H188" s="14">
        <f t="shared" si="32"/>
        <v>0</v>
      </c>
      <c r="I188" s="36">
        <f t="shared" si="24"/>
        <v>0</v>
      </c>
      <c r="J188" s="15">
        <f t="shared" si="25"/>
        <v>0.6586399903687518</v>
      </c>
      <c r="K188" s="16">
        <f t="shared" si="26"/>
        <v>0.3470453095303595</v>
      </c>
      <c r="L188" s="15">
        <f t="shared" si="27"/>
        <v>0</v>
      </c>
      <c r="M188" s="11">
        <f t="shared" si="28"/>
        <v>0</v>
      </c>
      <c r="N188" s="4"/>
      <c r="O188" s="15">
        <f t="shared" si="29"/>
        <v>0.09315461455271873</v>
      </c>
      <c r="P188" s="16">
        <f t="shared" si="30"/>
        <v>0.07452369164217498</v>
      </c>
      <c r="Q188" s="11">
        <f t="shared" si="31"/>
        <v>17.67934985631616</v>
      </c>
      <c r="R188" s="43"/>
      <c r="S188" s="15">
        <f t="shared" si="33"/>
        <v>641.625</v>
      </c>
      <c r="U188" s="2">
        <f t="shared" si="34"/>
        <v>0</v>
      </c>
      <c r="V188" s="12">
        <f t="shared" si="35"/>
        <v>101.26073107044265</v>
      </c>
    </row>
    <row r="189" spans="7:22" ht="15" customHeight="1">
      <c r="G189" s="14">
        <v>930</v>
      </c>
      <c r="H189" s="14">
        <f t="shared" si="32"/>
        <v>0</v>
      </c>
      <c r="I189" s="36">
        <f t="shared" si="24"/>
        <v>0</v>
      </c>
      <c r="J189" s="15">
        <f t="shared" si="25"/>
        <v>0.6586399903687518</v>
      </c>
      <c r="K189" s="16">
        <f t="shared" si="26"/>
        <v>0.3470453095303595</v>
      </c>
      <c r="L189" s="15">
        <f t="shared" si="27"/>
        <v>0</v>
      </c>
      <c r="M189" s="11">
        <f t="shared" si="28"/>
        <v>0</v>
      </c>
      <c r="N189" s="4"/>
      <c r="O189" s="15">
        <f t="shared" si="29"/>
        <v>0.09315461455271873</v>
      </c>
      <c r="P189" s="16">
        <f t="shared" si="30"/>
        <v>0.07452369164217498</v>
      </c>
      <c r="Q189" s="11">
        <f t="shared" si="31"/>
        <v>17.67934985631616</v>
      </c>
      <c r="R189" s="43"/>
      <c r="S189" s="15">
        <f t="shared" si="33"/>
        <v>641.625</v>
      </c>
      <c r="U189" s="2">
        <f t="shared" si="34"/>
        <v>0</v>
      </c>
      <c r="V189" s="12">
        <f t="shared" si="35"/>
        <v>101.26073107044265</v>
      </c>
    </row>
    <row r="190" spans="7:22" ht="15" customHeight="1">
      <c r="G190" s="14">
        <v>935</v>
      </c>
      <c r="H190" s="14">
        <f t="shared" si="32"/>
        <v>0</v>
      </c>
      <c r="I190" s="36">
        <f t="shared" si="24"/>
        <v>0</v>
      </c>
      <c r="J190" s="15">
        <f t="shared" si="25"/>
        <v>0.6586399903687518</v>
      </c>
      <c r="K190" s="16">
        <f t="shared" si="26"/>
        <v>0.3470453095303595</v>
      </c>
      <c r="L190" s="15">
        <f t="shared" si="27"/>
        <v>0</v>
      </c>
      <c r="M190" s="11">
        <f t="shared" si="28"/>
        <v>0</v>
      </c>
      <c r="N190" s="4"/>
      <c r="O190" s="15">
        <f t="shared" si="29"/>
        <v>0.09315461455271873</v>
      </c>
      <c r="P190" s="16">
        <f t="shared" si="30"/>
        <v>0.07452369164217498</v>
      </c>
      <c r="Q190" s="11">
        <f t="shared" si="31"/>
        <v>17.67934985631616</v>
      </c>
      <c r="R190" s="43"/>
      <c r="S190" s="15">
        <f t="shared" si="33"/>
        <v>641.625</v>
      </c>
      <c r="U190" s="2">
        <f t="shared" si="34"/>
        <v>0</v>
      </c>
      <c r="V190" s="12">
        <f t="shared" si="35"/>
        <v>101.26073107044265</v>
      </c>
    </row>
    <row r="191" spans="7:22" ht="15" customHeight="1">
      <c r="G191" s="14">
        <v>940</v>
      </c>
      <c r="H191" s="14">
        <f t="shared" si="32"/>
        <v>0</v>
      </c>
      <c r="I191" s="36">
        <f t="shared" si="24"/>
        <v>0</v>
      </c>
      <c r="J191" s="15">
        <f t="shared" si="25"/>
        <v>0.6586399903687518</v>
      </c>
      <c r="K191" s="16">
        <f t="shared" si="26"/>
        <v>0.3470453095303595</v>
      </c>
      <c r="L191" s="15">
        <f t="shared" si="27"/>
        <v>0</v>
      </c>
      <c r="M191" s="11">
        <f t="shared" si="28"/>
        <v>0</v>
      </c>
      <c r="N191" s="4"/>
      <c r="O191" s="15">
        <f t="shared" si="29"/>
        <v>0.09315461455271873</v>
      </c>
      <c r="P191" s="16">
        <f t="shared" si="30"/>
        <v>0.07452369164217498</v>
      </c>
      <c r="Q191" s="11">
        <f t="shared" si="31"/>
        <v>17.67934985631616</v>
      </c>
      <c r="R191" s="43"/>
      <c r="S191" s="15">
        <f t="shared" si="33"/>
        <v>641.625</v>
      </c>
      <c r="U191" s="2">
        <f t="shared" si="34"/>
        <v>0</v>
      </c>
      <c r="V191" s="12">
        <f t="shared" si="35"/>
        <v>101.26073107044265</v>
      </c>
    </row>
    <row r="192" spans="7:22" ht="15" customHeight="1">
      <c r="G192" s="14">
        <v>945</v>
      </c>
      <c r="H192" s="14">
        <f t="shared" si="32"/>
        <v>0</v>
      </c>
      <c r="I192" s="36">
        <f t="shared" si="24"/>
        <v>0</v>
      </c>
      <c r="J192" s="15">
        <f t="shared" si="25"/>
        <v>0.6586399903687518</v>
      </c>
      <c r="K192" s="16">
        <f t="shared" si="26"/>
        <v>0.3470453095303595</v>
      </c>
      <c r="L192" s="15">
        <f t="shared" si="27"/>
        <v>0</v>
      </c>
      <c r="M192" s="11">
        <f t="shared" si="28"/>
        <v>0</v>
      </c>
      <c r="N192" s="4"/>
      <c r="O192" s="15">
        <f t="shared" si="29"/>
        <v>0.09315461455271873</v>
      </c>
      <c r="P192" s="16">
        <f t="shared" si="30"/>
        <v>0.07452369164217498</v>
      </c>
      <c r="Q192" s="11">
        <f t="shared" si="31"/>
        <v>17.67934985631616</v>
      </c>
      <c r="R192" s="43"/>
      <c r="S192" s="15">
        <f t="shared" si="33"/>
        <v>641.625</v>
      </c>
      <c r="U192" s="2">
        <f t="shared" si="34"/>
        <v>0</v>
      </c>
      <c r="V192" s="12">
        <f t="shared" si="35"/>
        <v>101.26073107044265</v>
      </c>
    </row>
    <row r="193" spans="7:22" ht="15" customHeight="1">
      <c r="G193" s="14">
        <v>950</v>
      </c>
      <c r="H193" s="14">
        <f t="shared" si="32"/>
        <v>0</v>
      </c>
      <c r="I193" s="36">
        <f t="shared" si="24"/>
        <v>0</v>
      </c>
      <c r="J193" s="15">
        <f t="shared" si="25"/>
        <v>0.6586399903687518</v>
      </c>
      <c r="K193" s="16">
        <f t="shared" si="26"/>
        <v>0.3470453095303595</v>
      </c>
      <c r="L193" s="15">
        <f t="shared" si="27"/>
        <v>0</v>
      </c>
      <c r="M193" s="11">
        <f t="shared" si="28"/>
        <v>0</v>
      </c>
      <c r="N193" s="4"/>
      <c r="O193" s="15">
        <f t="shared" si="29"/>
        <v>0.09315461455271873</v>
      </c>
      <c r="P193" s="16">
        <f t="shared" si="30"/>
        <v>0.07452369164217498</v>
      </c>
      <c r="Q193" s="11">
        <f t="shared" si="31"/>
        <v>17.67934985631616</v>
      </c>
      <c r="R193" s="43"/>
      <c r="S193" s="15">
        <f t="shared" si="33"/>
        <v>641.625</v>
      </c>
      <c r="U193" s="2">
        <f t="shared" si="34"/>
        <v>0</v>
      </c>
      <c r="V193" s="12">
        <f t="shared" si="35"/>
        <v>101.26073107044265</v>
      </c>
    </row>
    <row r="194" spans="7:22" ht="15" customHeight="1">
      <c r="G194" s="14">
        <v>955</v>
      </c>
      <c r="H194" s="14">
        <f t="shared" si="32"/>
        <v>0</v>
      </c>
      <c r="I194" s="36">
        <f t="shared" si="24"/>
        <v>0</v>
      </c>
      <c r="J194" s="15">
        <f t="shared" si="25"/>
        <v>0.6586399903687518</v>
      </c>
      <c r="K194" s="16">
        <f t="shared" si="26"/>
        <v>0.3470453095303595</v>
      </c>
      <c r="L194" s="15">
        <f t="shared" si="27"/>
        <v>0</v>
      </c>
      <c r="M194" s="11">
        <f t="shared" si="28"/>
        <v>0</v>
      </c>
      <c r="N194" s="4"/>
      <c r="O194" s="15">
        <f t="shared" si="29"/>
        <v>0.09315461455271873</v>
      </c>
      <c r="P194" s="16">
        <f t="shared" si="30"/>
        <v>0.07452369164217498</v>
      </c>
      <c r="Q194" s="11">
        <f t="shared" si="31"/>
        <v>17.67934985631616</v>
      </c>
      <c r="R194" s="43"/>
      <c r="S194" s="15">
        <f t="shared" si="33"/>
        <v>641.625</v>
      </c>
      <c r="U194" s="2">
        <f t="shared" si="34"/>
        <v>0</v>
      </c>
      <c r="V194" s="12">
        <f t="shared" si="35"/>
        <v>101.26073107044265</v>
      </c>
    </row>
    <row r="195" spans="7:22" ht="15" customHeight="1">
      <c r="G195" s="14">
        <v>960</v>
      </c>
      <c r="H195" s="14">
        <f t="shared" si="32"/>
        <v>0</v>
      </c>
      <c r="I195" s="36">
        <f aca="true" t="shared" si="36" ref="I195:I203">H195*$D$7/($D$8*PI())*60</f>
        <v>0</v>
      </c>
      <c r="J195" s="15">
        <f aca="true" t="shared" si="37" ref="J195:J203">$D$29*($D$13+$D$20)+$D$24/1000*I195</f>
        <v>0.6586399903687518</v>
      </c>
      <c r="K195" s="16">
        <f aca="true" t="shared" si="38" ref="K195:K203">J195*$D$29*$D$6</f>
        <v>0.3470453095303595</v>
      </c>
      <c r="L195" s="15">
        <f aca="true" t="shared" si="39" ref="L195:L203">($D$5/1000)*($D$9/1000)*(H195/1000)</f>
        <v>0</v>
      </c>
      <c r="M195" s="11">
        <f aca="true" t="shared" si="40" ref="M195:M203">L195/K195*100</f>
        <v>0</v>
      </c>
      <c r="N195" s="4"/>
      <c r="O195" s="15">
        <f aca="true" t="shared" si="41" ref="O195:O203">($D$18-SQRT($D$18^2-4*$D$19*K195))/(2*$D$19)</f>
        <v>0.09315461455271873</v>
      </c>
      <c r="P195" s="16">
        <f aca="true" t="shared" si="42" ref="P195:P203">O195*$D$19</f>
        <v>0.07452369164217498</v>
      </c>
      <c r="Q195" s="11">
        <f aca="true" t="shared" si="43" ref="Q195:Q203">J195/($D$18-P195)*100</f>
        <v>17.67934985631616</v>
      </c>
      <c r="R195" s="43"/>
      <c r="S195" s="15">
        <f t="shared" si="33"/>
        <v>641.625</v>
      </c>
      <c r="U195" s="2">
        <f t="shared" si="34"/>
        <v>0</v>
      </c>
      <c r="V195" s="12">
        <f t="shared" si="35"/>
        <v>101.26073107044265</v>
      </c>
    </row>
    <row r="196" spans="7:22" ht="15" customHeight="1">
      <c r="G196" s="14">
        <v>965</v>
      </c>
      <c r="H196" s="14">
        <f t="shared" si="32"/>
        <v>0</v>
      </c>
      <c r="I196" s="36">
        <f t="shared" si="36"/>
        <v>0</v>
      </c>
      <c r="J196" s="15">
        <f t="shared" si="37"/>
        <v>0.6586399903687518</v>
      </c>
      <c r="K196" s="16">
        <f t="shared" si="38"/>
        <v>0.3470453095303595</v>
      </c>
      <c r="L196" s="15">
        <f t="shared" si="39"/>
        <v>0</v>
      </c>
      <c r="M196" s="11">
        <f t="shared" si="40"/>
        <v>0</v>
      </c>
      <c r="N196" s="4"/>
      <c r="O196" s="15">
        <f t="shared" si="41"/>
        <v>0.09315461455271873</v>
      </c>
      <c r="P196" s="16">
        <f t="shared" si="42"/>
        <v>0.07452369164217498</v>
      </c>
      <c r="Q196" s="11">
        <f t="shared" si="43"/>
        <v>17.67934985631616</v>
      </c>
      <c r="R196" s="43"/>
      <c r="S196" s="15">
        <f t="shared" si="33"/>
        <v>641.625</v>
      </c>
      <c r="U196" s="2">
        <f t="shared" si="34"/>
        <v>0</v>
      </c>
      <c r="V196" s="12">
        <f t="shared" si="35"/>
        <v>101.26073107044265</v>
      </c>
    </row>
    <row r="197" spans="7:22" ht="15" customHeight="1">
      <c r="G197" s="14">
        <v>970</v>
      </c>
      <c r="H197" s="14">
        <f aca="true" t="shared" si="44" ref="H197:H203">IF(V196&lt;100,$D$9*G197/1000,0)</f>
        <v>0</v>
      </c>
      <c r="I197" s="36">
        <f t="shared" si="36"/>
        <v>0</v>
      </c>
      <c r="J197" s="15">
        <f t="shared" si="37"/>
        <v>0.6586399903687518</v>
      </c>
      <c r="K197" s="16">
        <f t="shared" si="38"/>
        <v>0.3470453095303595</v>
      </c>
      <c r="L197" s="15">
        <f t="shared" si="39"/>
        <v>0</v>
      </c>
      <c r="M197" s="11">
        <f t="shared" si="40"/>
        <v>0</v>
      </c>
      <c r="N197" s="4"/>
      <c r="O197" s="15">
        <f t="shared" si="41"/>
        <v>0.09315461455271873</v>
      </c>
      <c r="P197" s="16">
        <f t="shared" si="42"/>
        <v>0.07452369164217498</v>
      </c>
      <c r="Q197" s="11">
        <f t="shared" si="43"/>
        <v>17.67934985631616</v>
      </c>
      <c r="R197" s="43"/>
      <c r="S197" s="15">
        <f aca="true" t="shared" si="45" ref="S197:S203">S196+(H196+H197)/2*(G197-G196)/1000</f>
        <v>641.625</v>
      </c>
      <c r="U197" s="2">
        <f aca="true" t="shared" si="46" ref="U197:U203">IF(AND(Q197&gt;=70,Q196&lt;70),H197,0)</f>
        <v>0</v>
      </c>
      <c r="V197" s="12">
        <f aca="true" t="shared" si="47" ref="V197:V203">MAX(Q197,V196)</f>
        <v>101.26073107044265</v>
      </c>
    </row>
    <row r="198" spans="7:22" ht="15" customHeight="1">
      <c r="G198" s="14">
        <v>975</v>
      </c>
      <c r="H198" s="14">
        <f t="shared" si="44"/>
        <v>0</v>
      </c>
      <c r="I198" s="36">
        <f t="shared" si="36"/>
        <v>0</v>
      </c>
      <c r="J198" s="15">
        <f t="shared" si="37"/>
        <v>0.6586399903687518</v>
      </c>
      <c r="K198" s="16">
        <f t="shared" si="38"/>
        <v>0.3470453095303595</v>
      </c>
      <c r="L198" s="15">
        <f t="shared" si="39"/>
        <v>0</v>
      </c>
      <c r="M198" s="11">
        <f t="shared" si="40"/>
        <v>0</v>
      </c>
      <c r="N198" s="4"/>
      <c r="O198" s="15">
        <f t="shared" si="41"/>
        <v>0.09315461455271873</v>
      </c>
      <c r="P198" s="16">
        <f t="shared" si="42"/>
        <v>0.07452369164217498</v>
      </c>
      <c r="Q198" s="11">
        <f t="shared" si="43"/>
        <v>17.67934985631616</v>
      </c>
      <c r="R198" s="43"/>
      <c r="S198" s="15">
        <f t="shared" si="45"/>
        <v>641.625</v>
      </c>
      <c r="U198" s="2">
        <f t="shared" si="46"/>
        <v>0</v>
      </c>
      <c r="V198" s="12">
        <f t="shared" si="47"/>
        <v>101.26073107044265</v>
      </c>
    </row>
    <row r="199" spans="7:22" ht="15" customHeight="1">
      <c r="G199" s="14">
        <v>980</v>
      </c>
      <c r="H199" s="14">
        <f t="shared" si="44"/>
        <v>0</v>
      </c>
      <c r="I199" s="36">
        <f t="shared" si="36"/>
        <v>0</v>
      </c>
      <c r="J199" s="15">
        <f t="shared" si="37"/>
        <v>0.6586399903687518</v>
      </c>
      <c r="K199" s="16">
        <f t="shared" si="38"/>
        <v>0.3470453095303595</v>
      </c>
      <c r="L199" s="15">
        <f t="shared" si="39"/>
        <v>0</v>
      </c>
      <c r="M199" s="11">
        <f t="shared" si="40"/>
        <v>0</v>
      </c>
      <c r="N199" s="4"/>
      <c r="O199" s="15">
        <f t="shared" si="41"/>
        <v>0.09315461455271873</v>
      </c>
      <c r="P199" s="16">
        <f t="shared" si="42"/>
        <v>0.07452369164217498</v>
      </c>
      <c r="Q199" s="11">
        <f t="shared" si="43"/>
        <v>17.67934985631616</v>
      </c>
      <c r="R199" s="43"/>
      <c r="S199" s="15">
        <f t="shared" si="45"/>
        <v>641.625</v>
      </c>
      <c r="U199" s="2">
        <f t="shared" si="46"/>
        <v>0</v>
      </c>
      <c r="V199" s="12">
        <f t="shared" si="47"/>
        <v>101.26073107044265</v>
      </c>
    </row>
    <row r="200" spans="7:22" ht="15" customHeight="1">
      <c r="G200" s="14">
        <v>985</v>
      </c>
      <c r="H200" s="14">
        <f t="shared" si="44"/>
        <v>0</v>
      </c>
      <c r="I200" s="36">
        <f t="shared" si="36"/>
        <v>0</v>
      </c>
      <c r="J200" s="15">
        <f t="shared" si="37"/>
        <v>0.6586399903687518</v>
      </c>
      <c r="K200" s="16">
        <f t="shared" si="38"/>
        <v>0.3470453095303595</v>
      </c>
      <c r="L200" s="15">
        <f t="shared" si="39"/>
        <v>0</v>
      </c>
      <c r="M200" s="11">
        <f t="shared" si="40"/>
        <v>0</v>
      </c>
      <c r="N200" s="4"/>
      <c r="O200" s="15">
        <f t="shared" si="41"/>
        <v>0.09315461455271873</v>
      </c>
      <c r="P200" s="16">
        <f t="shared" si="42"/>
        <v>0.07452369164217498</v>
      </c>
      <c r="Q200" s="11">
        <f t="shared" si="43"/>
        <v>17.67934985631616</v>
      </c>
      <c r="R200" s="43"/>
      <c r="S200" s="15">
        <f t="shared" si="45"/>
        <v>641.625</v>
      </c>
      <c r="U200" s="2">
        <f t="shared" si="46"/>
        <v>0</v>
      </c>
      <c r="V200" s="12">
        <f t="shared" si="47"/>
        <v>101.26073107044265</v>
      </c>
    </row>
    <row r="201" spans="7:22" ht="15" customHeight="1">
      <c r="G201" s="14">
        <v>990</v>
      </c>
      <c r="H201" s="14">
        <f t="shared" si="44"/>
        <v>0</v>
      </c>
      <c r="I201" s="36">
        <f t="shared" si="36"/>
        <v>0</v>
      </c>
      <c r="J201" s="15">
        <f t="shared" si="37"/>
        <v>0.6586399903687518</v>
      </c>
      <c r="K201" s="16">
        <f t="shared" si="38"/>
        <v>0.3470453095303595</v>
      </c>
      <c r="L201" s="15">
        <f t="shared" si="39"/>
        <v>0</v>
      </c>
      <c r="M201" s="11">
        <f t="shared" si="40"/>
        <v>0</v>
      </c>
      <c r="N201" s="4"/>
      <c r="O201" s="15">
        <f t="shared" si="41"/>
        <v>0.09315461455271873</v>
      </c>
      <c r="P201" s="16">
        <f t="shared" si="42"/>
        <v>0.07452369164217498</v>
      </c>
      <c r="Q201" s="11">
        <f t="shared" si="43"/>
        <v>17.67934985631616</v>
      </c>
      <c r="R201" s="43"/>
      <c r="S201" s="15">
        <f t="shared" si="45"/>
        <v>641.625</v>
      </c>
      <c r="U201" s="2">
        <f t="shared" si="46"/>
        <v>0</v>
      </c>
      <c r="V201" s="12">
        <f t="shared" si="47"/>
        <v>101.26073107044265</v>
      </c>
    </row>
    <row r="202" spans="7:22" ht="15" customHeight="1">
      <c r="G202" s="14">
        <v>995</v>
      </c>
      <c r="H202" s="14">
        <f t="shared" si="44"/>
        <v>0</v>
      </c>
      <c r="I202" s="36">
        <f t="shared" si="36"/>
        <v>0</v>
      </c>
      <c r="J202" s="15">
        <f t="shared" si="37"/>
        <v>0.6586399903687518</v>
      </c>
      <c r="K202" s="16">
        <f t="shared" si="38"/>
        <v>0.3470453095303595</v>
      </c>
      <c r="L202" s="15">
        <f t="shared" si="39"/>
        <v>0</v>
      </c>
      <c r="M202" s="11">
        <f t="shared" si="40"/>
        <v>0</v>
      </c>
      <c r="N202" s="4"/>
      <c r="O202" s="15">
        <f t="shared" si="41"/>
        <v>0.09315461455271873</v>
      </c>
      <c r="P202" s="16">
        <f t="shared" si="42"/>
        <v>0.07452369164217498</v>
      </c>
      <c r="Q202" s="11">
        <f t="shared" si="43"/>
        <v>17.67934985631616</v>
      </c>
      <c r="R202" s="43"/>
      <c r="S202" s="15">
        <f t="shared" si="45"/>
        <v>641.625</v>
      </c>
      <c r="U202" s="2">
        <f t="shared" si="46"/>
        <v>0</v>
      </c>
      <c r="V202" s="12">
        <f t="shared" si="47"/>
        <v>101.26073107044265</v>
      </c>
    </row>
    <row r="203" spans="7:22" ht="15" customHeight="1">
      <c r="G203" s="14">
        <v>1000</v>
      </c>
      <c r="H203" s="14">
        <f t="shared" si="44"/>
        <v>0</v>
      </c>
      <c r="I203" s="36">
        <f t="shared" si="36"/>
        <v>0</v>
      </c>
      <c r="J203" s="15">
        <f t="shared" si="37"/>
        <v>0.6586399903687518</v>
      </c>
      <c r="K203" s="16">
        <f t="shared" si="38"/>
        <v>0.3470453095303595</v>
      </c>
      <c r="L203" s="15">
        <f t="shared" si="39"/>
        <v>0</v>
      </c>
      <c r="M203" s="11">
        <f t="shared" si="40"/>
        <v>0</v>
      </c>
      <c r="N203" s="13"/>
      <c r="O203" s="15">
        <f t="shared" si="41"/>
        <v>0.09315461455271873</v>
      </c>
      <c r="P203" s="16">
        <f t="shared" si="42"/>
        <v>0.07452369164217498</v>
      </c>
      <c r="Q203" s="11">
        <f t="shared" si="43"/>
        <v>17.67934985631616</v>
      </c>
      <c r="R203" s="43"/>
      <c r="S203" s="15">
        <f t="shared" si="45"/>
        <v>641.625</v>
      </c>
      <c r="U203" s="2">
        <f t="shared" si="46"/>
        <v>0</v>
      </c>
      <c r="V203" s="12">
        <f t="shared" si="47"/>
        <v>101.26073107044265</v>
      </c>
    </row>
    <row r="204" spans="7:18" ht="15">
      <c r="G204" s="30"/>
      <c r="H204" s="30"/>
      <c r="I204" s="30"/>
      <c r="J204" s="30"/>
      <c r="K204" s="30"/>
      <c r="L204" s="30"/>
      <c r="M204" s="30"/>
      <c r="Q204" s="30"/>
      <c r="R204" s="30"/>
    </row>
  </sheetData>
  <sheetProtection/>
  <conditionalFormatting sqref="Q3:Q203">
    <cfRule type="cellIs" priority="10" dxfId="6" operator="greaterThan" stopIfTrue="1">
      <formula>100</formula>
    </cfRule>
    <cfRule type="colorScale" priority="9" dxfId="7">
      <colorScale>
        <cfvo type="num" val="0"/>
        <cfvo type="num" val="100"/>
        <color rgb="FFDEF9D3"/>
        <color rgb="FFFF0000"/>
      </colorScale>
    </cfRule>
  </conditionalFormatting>
  <conditionalFormatting sqref="Q3:Q203">
    <cfRule type="colorScale" priority="8" dxfId="7">
      <colorScale>
        <cfvo type="num" val="0"/>
        <cfvo type="num" val="70"/>
        <cfvo type="num" val="100"/>
        <color rgb="FFDEF9D3"/>
        <color rgb="FFFFEB84"/>
        <color rgb="FFFF0000"/>
      </colorScale>
    </cfRule>
  </conditionalFormatting>
  <conditionalFormatting sqref="D38">
    <cfRule type="colorScale" priority="6" dxfId="7">
      <colorScale>
        <cfvo type="num" val="0"/>
        <cfvo type="num" val="10"/>
        <cfvo type="num" val="20"/>
        <color rgb="FFDEF9D3"/>
        <color rgb="FFFFEB84"/>
        <color rgb="FFFF0000"/>
      </colorScale>
    </cfRule>
    <cfRule type="colorScale" priority="7" dxfId="7">
      <colorScale>
        <cfvo type="num" val="0"/>
        <cfvo type="num" val="8"/>
        <cfvo type="num" val="15"/>
        <color rgb="FFDEF9D3"/>
        <color rgb="FFFFEB84"/>
        <color rgb="FFFF0000"/>
      </colorScale>
    </cfRule>
  </conditionalFormatting>
  <conditionalFormatting sqref="D47">
    <cfRule type="colorScale" priority="4" dxfId="7">
      <colorScale>
        <cfvo type="num" val="0"/>
        <cfvo type="num" val="10"/>
        <cfvo type="num" val="20"/>
        <color rgb="FFDEF9D3"/>
        <color rgb="FFFFEB84"/>
        <color rgb="FFFF0000"/>
      </colorScale>
    </cfRule>
    <cfRule type="colorScale" priority="5" dxfId="7">
      <colorScale>
        <cfvo type="num" val="0"/>
        <cfvo type="num" val="8"/>
        <cfvo type="num" val="15"/>
        <color rgb="FFDEF9D3"/>
        <color rgb="FFFFEB84"/>
        <color rgb="FFFF0000"/>
      </colorScale>
    </cfRule>
  </conditionalFormatting>
  <conditionalFormatting sqref="R3:R203">
    <cfRule type="cellIs" priority="3" dxfId="6" operator="greaterThan" stopIfTrue="1">
      <formula>100</formula>
    </cfRule>
    <cfRule type="colorScale" priority="2" dxfId="7">
      <colorScale>
        <cfvo type="num" val="0"/>
        <cfvo type="num" val="100"/>
        <color rgb="FFDEF9D3"/>
        <color rgb="FFFF0000"/>
      </colorScale>
    </cfRule>
  </conditionalFormatting>
  <conditionalFormatting sqref="R3:R203">
    <cfRule type="colorScale" priority="1" dxfId="7">
      <colorScale>
        <cfvo type="num" val="0"/>
        <cfvo type="num" val="70"/>
        <cfvo type="num" val="100"/>
        <color rgb="FFDEF9D3"/>
        <color rgb="FFFFEB84"/>
        <color rgb="FFFF0000"/>
      </colorScale>
    </cfRule>
  </conditionalFormatting>
  <printOptions/>
  <pageMargins left="0" right="0" top="0.3937007874015748" bottom="0.3937007874015748" header="0.3937007874015748" footer="0.3937007874015748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yusuke</dc:creator>
  <cp:keywords/>
  <dc:description/>
  <cp:lastModifiedBy>yusuke</cp:lastModifiedBy>
  <cp:lastPrinted>2014-03-17T21:27:18Z</cp:lastPrinted>
  <dcterms:created xsi:type="dcterms:W3CDTF">2008-02-24T05:59:46Z</dcterms:created>
  <dcterms:modified xsi:type="dcterms:W3CDTF">2014-06-08T16:30:34Z</dcterms:modified>
  <cp:category/>
  <cp:version/>
  <cp:contentType/>
  <cp:contentStatus/>
</cp:coreProperties>
</file>